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CASA\Documents\AAADIRECCIONAMIENTO ESTRATÉGICO 2021\Plan Acción 2021\VERSIONES\"/>
    </mc:Choice>
  </mc:AlternateContent>
  <xr:revisionPtr revIDLastSave="0" documentId="13_ncr:1_{A76C1C07-318E-4FD2-829E-B01A73352830}" xr6:coauthVersionLast="46" xr6:coauthVersionMax="46" xr10:uidLastSave="{00000000-0000-0000-0000-000000000000}"/>
  <bookViews>
    <workbookView xWindow="-120" yWindow="-120" windowWidth="29040" windowHeight="15840" xr2:uid="{00000000-000D-0000-FFFF-FFFF00000000}"/>
  </bookViews>
  <sheets>
    <sheet name="PA 2021 consolidado" sheetId="2" r:id="rId1"/>
  </sheets>
  <definedNames>
    <definedName name="_xlnm._FilterDatabase" localSheetId="0" hidden="1">'PA 2021 consolidado'!$A$11:$U$82</definedName>
    <definedName name="_xlnm.Print_Titles" localSheetId="0">'PA 2021 consolidado'!$1:$11</definedName>
  </definedNames>
  <calcPr calcId="191029"/>
</workbook>
</file>

<file path=xl/calcChain.xml><?xml version="1.0" encoding="utf-8"?>
<calcChain xmlns="http://schemas.openxmlformats.org/spreadsheetml/2006/main">
  <c r="A13" i="2" l="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l="1"/>
  <c r="A78" i="2" s="1"/>
  <c r="A79" i="2" s="1"/>
  <c r="A80" i="2" s="1"/>
  <c r="A81" i="2" s="1"/>
  <c r="A82" i="2" s="1"/>
  <c r="P50" i="2"/>
  <c r="Q50" i="2" s="1"/>
  <c r="R50" i="2" s="1"/>
  <c r="P13" i="2" l="1"/>
  <c r="O13" i="2"/>
  <c r="P53" i="2" l="1"/>
  <c r="Q53" i="2" s="1"/>
  <c r="R53" i="2" s="1"/>
  <c r="P52" i="2"/>
  <c r="Q52" i="2" s="1"/>
  <c r="R52" i="2" s="1"/>
</calcChain>
</file>

<file path=xl/sharedStrings.xml><?xml version="1.0" encoding="utf-8"?>
<sst xmlns="http://schemas.openxmlformats.org/spreadsheetml/2006/main" count="716" uniqueCount="373">
  <si>
    <t>2. Fecha de seguimiento:</t>
  </si>
  <si>
    <t>FORMULACIÓN</t>
  </si>
  <si>
    <t>No</t>
  </si>
  <si>
    <t>PLAN ESTRATÉGICO</t>
  </si>
  <si>
    <t>ACTIVIDAD</t>
  </si>
  <si>
    <t>INDICADOR</t>
  </si>
  <si>
    <t>METAS DE PERIODO</t>
  </si>
  <si>
    <t>Objetivo</t>
  </si>
  <si>
    <t>Estrategia</t>
  </si>
  <si>
    <t>Proceso</t>
  </si>
  <si>
    <t>Dependencia responsable</t>
  </si>
  <si>
    <t>Actividad</t>
  </si>
  <si>
    <t>Fecha de ejecución</t>
  </si>
  <si>
    <t>Tipo Eficacia Efectividad Eficiencia</t>
  </si>
  <si>
    <t>Nombre</t>
  </si>
  <si>
    <t>Fórmula</t>
  </si>
  <si>
    <t>Unidad de medida</t>
  </si>
  <si>
    <t>Línea base</t>
  </si>
  <si>
    <t>Meta anual</t>
  </si>
  <si>
    <t>Metas de periodos</t>
  </si>
  <si>
    <t>1er Trimes</t>
  </si>
  <si>
    <t>2do Trimes</t>
  </si>
  <si>
    <t>3er Trimes</t>
  </si>
  <si>
    <t>4to Trimes</t>
  </si>
  <si>
    <t>Eficacia</t>
  </si>
  <si>
    <t>Porcentaje</t>
  </si>
  <si>
    <t>Direccionamiento Estratégico</t>
  </si>
  <si>
    <t>Dirección de Planeación</t>
  </si>
  <si>
    <t>Recertificar el Sistema de Gestión de la Calidad - SGC, bajo los requisitos de la NTC 9001:2015, como una herramienta para el mejoramiento de gestión institucional.</t>
  </si>
  <si>
    <t xml:space="preserve"> -</t>
  </si>
  <si>
    <t>Nivel de cumplimiento en las actividades del plan de trabajo diseñado para la recertificación del SGC.</t>
  </si>
  <si>
    <t>Medir el cumplimiento en la ejecución de las actividades del plan de trabajo diseñado para la recertificación del SGC.</t>
  </si>
  <si>
    <t>Gestión Jurídica</t>
  </si>
  <si>
    <t>Oficina Asesora Jurídica</t>
  </si>
  <si>
    <t>Adelantar las actuaciones judiciales y extrajudiciales necesarias para ejercer la representación y defensa de los intereses litigiosos de la Entidad.</t>
  </si>
  <si>
    <t>Nivel de cumplimiento en las actuaciones de representación judicial y extrajudicial de la Entidad.</t>
  </si>
  <si>
    <t>Medir el cumplimiento en las actuaciones de representación judicial y extrajudicial de la Entidad</t>
  </si>
  <si>
    <t>Prestar asesoría a las dependencias, comités y equipos de trabajo institucionales, en el cumplimiento de actividades propias de los procesos del sistema integrado de gestión.</t>
  </si>
  <si>
    <t>Nivel de cumplimiento en la asesoría a las dependencias, comités y equipos de trabajo institucionales.</t>
  </si>
  <si>
    <t>Medir el cumplimiento en las asesorías requeridas a la Oficina Asesora Jurídica</t>
  </si>
  <si>
    <t>Evaluación y Mejora</t>
  </si>
  <si>
    <t>Oficina de Control Interno</t>
  </si>
  <si>
    <t>Ejecutar las auditorías internas establecidas en el Programa Anual de Auditorías Internas - PAAI.</t>
  </si>
  <si>
    <t>Realizar verificaciones al Plan de Mejoramiento Institucional, de conformidad con los términos establecidos en la Circular periodicidad reporte de información vigente.</t>
  </si>
  <si>
    <t>-</t>
  </si>
  <si>
    <t>Direcciones Sectoriales de Fiscalización</t>
  </si>
  <si>
    <t>Evaluar la gestión fiscal de los Sujetos de Vigilancia y Control competencia de la Dirección Sectorial.</t>
  </si>
  <si>
    <t>Medir la cobertura del control fiscal realizado en los Sujetos de Vigilancia y Control, así como de los Particulares que manejan fondos o bienes del Distrito Capital.</t>
  </si>
  <si>
    <t>Direcciones Sectoriales de Fiscalización y Reacción Inmediata</t>
  </si>
  <si>
    <t>Eficiencia</t>
  </si>
  <si>
    <t>Días</t>
  </si>
  <si>
    <t>Subdirección de Análisis, Estadísticas e Indicadores</t>
  </si>
  <si>
    <t>Medir la evaluación realizada al tema ambiental desarrollado por los Sujetos de Vigilancia y Control asignados por resolución.</t>
  </si>
  <si>
    <t>Vigilancia y control a la Gestión Fiscal</t>
  </si>
  <si>
    <t>Participación Ciudadana y Comunicación con Partes Interesadas</t>
  </si>
  <si>
    <t>Dirección Participación Ciudadana y Desarrollo Local</t>
  </si>
  <si>
    <t>Nº de acciones de diálogo con la comunidad ejecutadas *100/ Total de acciones de diálogo con la comunidad programadas. (300)</t>
  </si>
  <si>
    <t>Nº de acciones de formación ejecutadas * 100/ Total acciones de formación programadas. (200)</t>
  </si>
  <si>
    <t>Dirección de Apoyo al Despacho</t>
  </si>
  <si>
    <t>Publicar la gestión de la Entidad en el trámite de los requerimientos presentados por el Concejo de Bogotá (invitaciones y proposiciones) y por la ciudadanía (PQR).</t>
  </si>
  <si>
    <t>Medir el cumplimiento en la publicación del Boletín Concejo &amp; Control</t>
  </si>
  <si>
    <t>No. de Boletines publicados * 100 / Boletines programados (4)</t>
  </si>
  <si>
    <t>Oficina Asesora de Comunicaciones</t>
  </si>
  <si>
    <t>Adelantar campañas de comunicación con componente interno y externo, que permita fortalecer la imagen institucional y divulgar la gestión de la Contraloría de Bogotá.</t>
  </si>
  <si>
    <t>No. de campañas de comunicación ejecutadas *100/ No. de campañas de comunicación programadas (6).</t>
  </si>
  <si>
    <t>Efectividad</t>
  </si>
  <si>
    <t>Encuesta de comunicación ejecutada * 100/ Encuesta de comunicación programada</t>
  </si>
  <si>
    <t>Número de rendiciones de cuentas socializadas*100/ Número de rendición de cuentas realizadas</t>
  </si>
  <si>
    <r>
      <t xml:space="preserve">Valor del presupuesto público auditado del componente ambiental *100 </t>
    </r>
    <r>
      <rPr>
        <b/>
        <sz val="10"/>
        <rFont val="Arial"/>
        <family val="2"/>
      </rPr>
      <t>/</t>
    </r>
    <r>
      <rPr>
        <sz val="10"/>
        <rFont val="Arial"/>
        <family val="2"/>
      </rPr>
      <t xml:space="preserve"> Valor total del presupuesto público a vigilar del componente ambiental</t>
    </r>
  </si>
  <si>
    <t>Gestión de Tecnologías de la Información.</t>
  </si>
  <si>
    <t>Dirección de Tecnologías de la Información y las Comunicaciones</t>
  </si>
  <si>
    <t xml:space="preserve"> - </t>
  </si>
  <si>
    <t xml:space="preserve">Nivel de cumplimiento en la atención de los requerimientos de soporte  presentados por los usuarios de la entidad y sujetos de control, en lo referente a sistemas de información y equipos informáticos, de acuerdo a los ANS establecidos.
</t>
  </si>
  <si>
    <t>Medir la oportunidad en la atención de los requerimientos de soporte a sistemas de información y  equipos informáticos, presentados por los usuarios de  las dependencias de la entidad y sujetos de control cuando aplique, de acuerdo a los ANS establecidos.</t>
  </si>
  <si>
    <t>Estudios de Economía y Política Pública</t>
  </si>
  <si>
    <t>Subdirección de Estudios Económicos y Fiscales</t>
  </si>
  <si>
    <t>Número de capacitaciones realizadas *100/Total de capacitaciones programadas</t>
  </si>
  <si>
    <t>Dirección y Subdirecciones del PEEPP</t>
  </si>
  <si>
    <t>Medir el grado de avance y cumplimiento en la elaboración de los informes, estudios y pronunciamientos programados en el PAE de la vigencia por el PEEPP.</t>
  </si>
  <si>
    <t>Elaborar la Revista "Bogotá Económica", con el desarrollo de temáticas relacionadas con la realidad económica, social y ambiental de Bogotá D. C.</t>
  </si>
  <si>
    <t>Nivel de Cumplimiento en la elaboración de la Revista "Bogotá Económica"</t>
  </si>
  <si>
    <t>Medir el cumplimiento en la elaboración de la revista "Bogotá Económica"</t>
  </si>
  <si>
    <t>Revista elaborada.SI=100% NO=0%</t>
  </si>
  <si>
    <t>Subdirección de Estadística Análisis Presupuestal y Financiero</t>
  </si>
  <si>
    <t>Nivel de Cumplimiento en la entrega de las estadísticas presupuestales para la Revista "Bogotá Económica"</t>
  </si>
  <si>
    <t>Medir el cumplimiento en la elaboración de as estadísticas presupuestales para la revista "Bogotá Económica"</t>
  </si>
  <si>
    <t>Estadísticas entregadas.SI=100% NO=0%</t>
  </si>
  <si>
    <t>Elaborar los diagnósticos sectoriales como insumo para la planeación el PVCGF</t>
  </si>
  <si>
    <t>Nivel de Cumplimiento en la elaboración de los Diagnósticos Sectoriales</t>
  </si>
  <si>
    <t>Medir el cumplimiento en la elaboración de los diagnósticos sectoriales</t>
  </si>
  <si>
    <t>Diagnósticos sectoriales comunicados *100/Total Sectores Administrativos del D.C.</t>
  </si>
  <si>
    <t>Gestión Documental</t>
  </si>
  <si>
    <t>Subdirección de Servicios Generales</t>
  </si>
  <si>
    <t xml:space="preserve">Medir el cumplimiento de la ejecución de  las actividades que corresponden a la Subdireccion de Servicios Generales establecidas en el Cronograma de implementación del Programa de Gestión Documental - PGD durante la vigencia 2021. </t>
  </si>
  <si>
    <t>Total de actividades ejecutadas *100/ Total de actividades que corresponden a la Subdireccion de Servicios Generales establecidas en el cronograma de implementación del Programa de Gestión Documental - PGD durante la vigencia 2021.</t>
  </si>
  <si>
    <t>Medir el porcentaje de cumplimiento en la realización de visitas a los archivos de gestión de la entidad, para que las transferencias cumplan con los requisitos técnicos establecidos.</t>
  </si>
  <si>
    <t>NA</t>
  </si>
  <si>
    <t>N/A</t>
  </si>
  <si>
    <t>Realizar encuestas con el fin de medir la percepción de los usuarios frente al servicio de préstamo de documentos.</t>
  </si>
  <si>
    <t>Conocer la opinión de los usuarios en relación al servicio de préstamo de documentos</t>
  </si>
  <si>
    <t>Responsabilidad Fiscal y Jurisdicción Coactiva</t>
  </si>
  <si>
    <t>Dirección de Responsabilidad Fiscal y Subdirección del Proceso de Responsabilidad Fiscal</t>
  </si>
  <si>
    <t>Resolver los grados de consulta y recursos de apelación de los PRF</t>
  </si>
  <si>
    <t>Estudiar los Hallazgos Fiscales (HF) y/o Indagaciones Preliminares (IP)</t>
  </si>
  <si>
    <t>Dirección de Responsabilidad Fiscal</t>
  </si>
  <si>
    <t>Proferir decisión ejecutoriada a los PRF que se encuentren activos de 2015 y 2016 al 1° de enero de 2021, para evitar su prescripción (mientras sea legalmente posible).</t>
  </si>
  <si>
    <t>N° PRF 2015 y 2016 con decisión ejecutoriada (Archivo, Cesación por Pago, Fallos Con y Fallo Sin) - N° PRF 2015 y 2016 Prescritos * 100 / PRF activos de 2015 y 2016 (al 1° de enero de 2021)</t>
  </si>
  <si>
    <t>Proferir decisiones en los PRF (Ley 610 de 2000 y 1474 de 2011)</t>
  </si>
  <si>
    <t>Subdirección de Jurisdicción Coactiva</t>
  </si>
  <si>
    <t>Cuantía Recaudada * 100 / Cuantía Proyectada a Recaudar ($450.000.000.oo)</t>
  </si>
  <si>
    <t>Gestión Administrativa y Financiera</t>
  </si>
  <si>
    <t>Subdirección Financiera</t>
  </si>
  <si>
    <t>Realizar el seguimiento a la Ejecución Presupuestal.</t>
  </si>
  <si>
    <t>Medir el cumplimiento en el seguimiento a la ejecución presupuestal.</t>
  </si>
  <si>
    <t>Valor total compromisos presupuestales * 100 / Total Presupuesto definitivo de la vigencia</t>
  </si>
  <si>
    <t>Administrativa y financiera</t>
  </si>
  <si>
    <t>Realizar la entrega del material reciclable generado en la Entidad de conformidad con el acuerdo de corresponsabilidad suscrito.</t>
  </si>
  <si>
    <t>Tramitar los pagos de las cuentas radicadas en el mes sin observaciones en la Subdirección Financiera (se excluye el trámite de pagos de viáticos)</t>
  </si>
  <si>
    <t>Medir la oportunidad en el tiempo de pago de las cuentas radicadas en la Subdirección Financiera</t>
  </si>
  <si>
    <t>Subdirección de Contratación</t>
  </si>
  <si>
    <t>Adelantar los procesos contractuales previstos en el Plan Anual de Adquisiciones de acuerdo con las necesidades presentadas por cada una de las Dependencias de la entidad.</t>
  </si>
  <si>
    <t>Subdirección de Recursos Materiales</t>
  </si>
  <si>
    <t>Tramitar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</si>
  <si>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</si>
  <si>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</si>
  <si>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Nivel de cumplimiento en la verificación del Plan de Mejoramiento Institucional.</t>
  </si>
  <si>
    <t>Nivel de cumplimiento en la verificación del Mapa de Riesgos Institucional.</t>
  </si>
  <si>
    <t>Medir la tasa de retorno del ejercicio de vigilancia fiscal generada por los procesos misionales de la entidad.</t>
  </si>
  <si>
    <t>Oportunidad en el traslado de los hallazgos fiscales</t>
  </si>
  <si>
    <t>Tasa de retorno del control fiscal</t>
  </si>
  <si>
    <t>Nivel de cumplimiento en la emisión del Boletín Concejo &amp; Control</t>
  </si>
  <si>
    <t>Nivel de Cumplimiento en la capacitación de Cuenta Ambiental</t>
  </si>
  <si>
    <t>Nivel de cumplimiento del Programa de Gestión Documental - PGD durante la vigencia 2021.</t>
  </si>
  <si>
    <t>Nivel de cumplimiento en la Implementación del SIC</t>
  </si>
  <si>
    <t>Nivel de cumplimiento en la realización de las visitas a los archivos de gestión de la entidad.</t>
  </si>
  <si>
    <t>Nivel de satisfacción del cliente frente al servicio de préstamo de documentos</t>
  </si>
  <si>
    <t>Nivel de cumplimiento en el seguimiento a la ejecución Presupuestal</t>
  </si>
  <si>
    <t>Promedio del tiempo de pago de las cuentas radicadas en la Subdirección Financiera</t>
  </si>
  <si>
    <t>Nivel de satisfacción del cliente interno en la provisión de servicios de transporte</t>
  </si>
  <si>
    <t>Nivel de satisfacción del cliente interno frente a la provisión del servicio de aseo y cafetería</t>
  </si>
  <si>
    <t>Promedio del tiempo de atención de las solicitudes para el suministro de elementos de consumo.</t>
  </si>
  <si>
    <t>Gestión del Talento Humano</t>
  </si>
  <si>
    <t>Oficina de Asuntos Disciplinarios</t>
  </si>
  <si>
    <t>Subdirección de Gestión del Talento Humano</t>
  </si>
  <si>
    <t xml:space="preserve">Realizar mesas de trabajo para evidenciar la magnitud e importancia de implementar  la infraestructura fisica que garantice la seguridad y debida custodia de las historias laborales en la Contraloría de Bogotá D.C. </t>
  </si>
  <si>
    <t>Nivel de cumplimiento en la realización de reuniones  para evidenciar la magnitud e importancia de implementar  la infraestructura fisica del archivo de historias laborales</t>
  </si>
  <si>
    <t>Subdirección de Carrera Administrativa</t>
  </si>
  <si>
    <t>Realizar estrategias de sensibilización sobre los sistemas de evaluación del desempeño laboral y de la gestión para todo el personal de la entidad, especialmente el personal provisional y directivo.</t>
  </si>
  <si>
    <t>Nivel de cumplimiento en la realización de las estrategias de sensibilización sobre los sistemas de evaluación del desempeño laboral del personal.</t>
  </si>
  <si>
    <t>No. de acciones de sensibilización realizadas*100 / Total de actividades de sensibilización programadas (6)</t>
  </si>
  <si>
    <t>Subdirección de Bienestar Social</t>
  </si>
  <si>
    <t>Subdirección de Capacitación y Cooperación Técnica</t>
  </si>
  <si>
    <t>Número de empleados capacitados*100/Número total de empleados de la entidad.</t>
  </si>
  <si>
    <t>3.1</t>
  </si>
  <si>
    <t>3.3</t>
  </si>
  <si>
    <t>1.2</t>
  </si>
  <si>
    <t>Evaluar el componente ambiental de los Sujetos de Vigilancia y Control competencia de la Dirección Sectorial.</t>
  </si>
  <si>
    <t>1.1</t>
  </si>
  <si>
    <t>Recaudar dinero de los Procesos de Jurisdicción Coactiva - PJC (mientras sea legalmente posible).</t>
  </si>
  <si>
    <t>3.2</t>
  </si>
  <si>
    <t>PLAN DE ACCIÓN Contraloría de Bogotá - VIGENCIA 2021</t>
  </si>
  <si>
    <t>Código formato: PDE-04-03</t>
  </si>
  <si>
    <t>Versión 15.0</t>
  </si>
  <si>
    <t>Código documento: PDE-04</t>
  </si>
  <si>
    <t>Página 1 de 1</t>
  </si>
  <si>
    <t>3.4</t>
  </si>
  <si>
    <t>1.4</t>
  </si>
  <si>
    <t>1.5</t>
  </si>
  <si>
    <t>3.5</t>
  </si>
  <si>
    <t>2.1</t>
  </si>
  <si>
    <t>2.3</t>
  </si>
  <si>
    <t>2.2</t>
  </si>
  <si>
    <t>1.3</t>
  </si>
  <si>
    <t>Realizar seguimiento y evaluación al cumplimiento del PEI y PA, como insumo para la toma de decisiones.</t>
  </si>
  <si>
    <t>Nivel de avance en el  seguimiento y evaluación al cumplimiento del PEI y PA.</t>
  </si>
  <si>
    <t>No. de Informes de seguimiento realizados*100 / Total de informes programados para medir el avance del PEI y del PA (2 trimestrales. El 1er informe corresponde al consolidado de la vigencia anterior)</t>
  </si>
  <si>
    <t>Despacho Contralor Auxiliar</t>
  </si>
  <si>
    <t>Capacitar a los auditores y sujetos de control sobre la Cuenta Ambiental y Lineamientos PAE 2021 (vigencia a evaluar 2020).</t>
  </si>
  <si>
    <t>Nivel de cumplimiento en la elaboración de boletínes de seguimiento a los ODS</t>
  </si>
  <si>
    <t>Medir el nivel de cumplimiento en la elaboración de boletínes de seguimiento a los ODS</t>
  </si>
  <si>
    <t>Nivel de cumplimiento en la ejecución del Plan Anual de Estudios PAE</t>
  </si>
  <si>
    <t>Subdirección de Evalución de Política Pública</t>
  </si>
  <si>
    <t>Nivel de cumplimiento en la socialización de la rendición de cuentas de la Entidad</t>
  </si>
  <si>
    <t>Socializar las rendiciones de cuentas que realice la entidad.</t>
  </si>
  <si>
    <t>Medir el nivel de cumplimiento en la socialización de la rendición de cuentas de la Entidad</t>
  </si>
  <si>
    <t>Nivel de cumplimiento en la realización de encuestas de percepción.</t>
  </si>
  <si>
    <t>Medir el cumplimiento en la realización de encuestas de percepción.</t>
  </si>
  <si>
    <t>Realizar encuestas con el fin de conocer la percepción de los funcionarios de la entidad frente a las campañas de comunicación.</t>
  </si>
  <si>
    <t>Nivel de cumplimiento en la realización de campañas de comunicación.</t>
  </si>
  <si>
    <t>Desarrollar 200 acciones de formación en temas realcionados con el control social como insumo para el control fiscal.</t>
  </si>
  <si>
    <t>Desarrollar 300 acciones de diálogo con la comunidad en temas relacionados con el control social como insumo para en control fiscal.</t>
  </si>
  <si>
    <t>Nivel de cumplimiento en la implementación acciones de diálogo con la comunidad.</t>
  </si>
  <si>
    <t>Nivel de cumplimiento en la implementación de acciones de formación.</t>
  </si>
  <si>
    <t>Medir el nivel de cumplimiento en la implementación de acciones de formación.</t>
  </si>
  <si>
    <t>Medir el cumplimiento en la implementación acciones de diálogo con la comunidad.</t>
  </si>
  <si>
    <t>Medir el cumplimiento en la ejecución de las verificaciones al Plan de Mejoramiento Institucional.</t>
  </si>
  <si>
    <t>Medir el cumplimiento en la ejecución de las auditorías internas programadas en el PAAI.</t>
  </si>
  <si>
    <t>Nivel de cumplimiento del Plan de Mejoramiento Institucional suscrito con la AGR</t>
  </si>
  <si>
    <t>Medir el cumplimiento en la ejecución del Plan de Mejoramiento Institucional sucrito con la AGR.</t>
  </si>
  <si>
    <t>Número acumulado de acciones correctivas ejecutadas del Plan de Mejoramiento Institucional suscrito con la AGR  * 100 /  Número total de acciones correctivas abiertas con fecha de vencimiento cumplida al momento del reporte (AGR)</t>
  </si>
  <si>
    <t>Realizar seguimiento a las actividades establecidas en el cronograma para implementar el Programa de Gestión Documental - PGD durante la vigencia.</t>
  </si>
  <si>
    <t>Realizar seguimiento a las actividades establecidas en el Sistema Integrado de Conservación - SIC en la Contraloría de Bogotá D.C. durante la vigencia.</t>
  </si>
  <si>
    <t>Versión 2.0</t>
  </si>
  <si>
    <t>N° Decisiones Proferidas en los PRF (Imputaciones, Archivo, Cesación por Pago, Fallos con y Fallos Sin) * 100 / 700 Decisiones Programadas</t>
  </si>
  <si>
    <t>Subdirección del Proceso de Responsabilidad Fiscal</t>
  </si>
  <si>
    <t>Nº de Consultas y Recursos Resueltos * 100/Nº de Consultas y Recursos recibidos 1 mes antes.</t>
  </si>
  <si>
    <t>Cantidad de material entregado en el periodo *100 / Cantidad total de material generado por la gestión de la entidad durante el periodo</t>
  </si>
  <si>
    <t>Medir el cumplimiento en la en entrega de material reciclado generado por la entidad.</t>
  </si>
  <si>
    <t>Medir el avance en el  seguimiento y evaluación al cumplimiento del PEI y PA.</t>
  </si>
  <si>
    <t>Nivel de cumplimiento en la ejecución del plan de trabajo diseñado para el mantenimiento, implementación y/o actualización de la plataforma tecnológica de la Entidad</t>
  </si>
  <si>
    <t>Medir el cumplimiento en la ejecución del plan de trabajo diseñado para el mantenimiento, implementación y/o actualización de la plataforma tecnológica de la Entidad</t>
  </si>
  <si>
    <t>Realizar el procedimiento para la Elaboración del Informe de Sostenibilidad en la Contraloría de Bogotá, D.C. que establezca las actividades secuenciales para elaborar el Informe de Sostenibilidad.</t>
  </si>
  <si>
    <t>Nivel de cumplimiento en la realización del procedimiento para elaborar el Informe de Sostenibilidad de la Contraloría de Bogotá D.C.</t>
  </si>
  <si>
    <t>Medir el cumplimiento en la realización del procedimiento para elaborar el Informe de Sostenibilidad de la Contraloría de Bogotá D.C.</t>
  </si>
  <si>
    <t>Procedimiento elaborado* 100 / Procedimiento programado</t>
  </si>
  <si>
    <t>Nivel de cumplimiento en la ejecución de las actividades del plan de trabajo diseñado para la realización del Informe de Sostenibilidad vigencia 2020.</t>
  </si>
  <si>
    <t>Medir el cumplimiento en la ejecución de las actividades del plan de trabajo diseñado para la realización del Informe de Sostenibilidad vigencia 2020.</t>
  </si>
  <si>
    <t>No. de actividades ejecutadas del plan de trabajo diseñado para la realización del Informe de Sostenibilidad vigencia 2020 * 100 / No. de actividades programadas en el plan de trabajo diseñado para la realización del Informe de Sostenibilidad vigencia 2020.</t>
  </si>
  <si>
    <t>Número de auditorías internas realizadas * 100 / Número Total de auditorías programadas en el PAAI.</t>
  </si>
  <si>
    <t>Nivel de Cumplimiento en la ejecución de las auditorías internas programadas en el PAAI.</t>
  </si>
  <si>
    <t>Número de procesos a los cuales se les realizó verificación al Plan de Mejoramiento Institucional *100 / Número de procesos que cuenten con acciones abiertas en el Plan de Mejoramiento.</t>
  </si>
  <si>
    <t>Medir el cumplimiento en la ejecución de las verificaciones al Mapa de Riesgos Institucional.</t>
  </si>
  <si>
    <t>Presentar los diferentes informes a entes externos y/o de Control.</t>
  </si>
  <si>
    <r>
      <t xml:space="preserve">Nivel de cumplimiento en la  presentación de informes a entes externos </t>
    </r>
    <r>
      <rPr>
        <sz val="10"/>
        <rFont val="Arial"/>
        <family val="2"/>
      </rPr>
      <t>y/o</t>
    </r>
    <r>
      <rPr>
        <sz val="10"/>
        <color theme="1"/>
        <rFont val="Arial"/>
        <family val="2"/>
      </rPr>
      <t xml:space="preserve"> de Control, establecidos en la planeación de actividades de la Oficina de Control Interno.</t>
    </r>
  </si>
  <si>
    <r>
      <t xml:space="preserve">Medir el cumplimiento en la  presentación de informes a entes externos </t>
    </r>
    <r>
      <rPr>
        <sz val="10"/>
        <rFont val="Arial"/>
        <family val="2"/>
      </rPr>
      <t>y/o</t>
    </r>
    <r>
      <rPr>
        <sz val="10"/>
        <color theme="1"/>
        <rFont val="Arial"/>
        <family val="2"/>
      </rPr>
      <t xml:space="preserve"> de Control, establecidos en la planeación de actividades de la Oficina de Control Interno.</t>
    </r>
  </si>
  <si>
    <t>Número de informes establecidos por ley presentados a entes externos y/o de Control * 100 / Número total de informes establecidos.</t>
  </si>
  <si>
    <r>
      <t>N° acumulado de Sujetos de Vigilancia y Control auditados mediante cualquier tipo de auditoria en la vigencia *100</t>
    </r>
    <r>
      <rPr>
        <b/>
        <sz val="10"/>
        <rFont val="Arial"/>
        <family val="2"/>
      </rPr>
      <t>/</t>
    </r>
    <r>
      <rPr>
        <sz val="10"/>
        <rFont val="Arial"/>
        <family val="2"/>
      </rPr>
      <t>Total de Sujetos de Vigilancia y Control de la CB asignados en la resolución vigente.</t>
    </r>
  </si>
  <si>
    <t>Nivel de cobertura del proceso auditor</t>
  </si>
  <si>
    <t>Medir la cobertura presupuestal del control fiscal realizado en los Sujetos de Vigilancia y Control, así como de los Particulares que manejan fondos o bienes del Distrito Capital.</t>
  </si>
  <si>
    <t>Valor del presupuesto público auditado / Valor total del presupuesto público a vigilar, para sujetos recursos propios asignado.</t>
  </si>
  <si>
    <t>Trasladar oportunamente los hallazgos con incidencia fiscal, producto de los diferentes tipos de auditorías realizadas en la vigencia.</t>
  </si>
  <si>
    <r>
      <t xml:space="preserve">N° acumulado de hallazgos fiscales determinados en la vigencia trasladados a la Dirección de RFJC en el término establecido en los procedimientos * 100 </t>
    </r>
    <r>
      <rPr>
        <b/>
        <sz val="10"/>
        <rFont val="Arial"/>
        <family val="2"/>
      </rPr>
      <t>/</t>
    </r>
    <r>
      <rPr>
        <sz val="10"/>
        <rFont val="Arial"/>
        <family val="2"/>
      </rPr>
      <t xml:space="preserve"> N° acumulado de hallazgos fiscales registrados en los informes finales de auditoría comunicados en la vigencia.</t>
    </r>
  </si>
  <si>
    <r>
      <t xml:space="preserve">N° acumulado de Sujetos de Vigilancia y Control auditados que manejan recursos del componente ambiental *100 </t>
    </r>
    <r>
      <rPr>
        <b/>
        <sz val="10"/>
        <rFont val="Arial"/>
        <family val="2"/>
      </rPr>
      <t>/</t>
    </r>
    <r>
      <rPr>
        <sz val="10"/>
        <rFont val="Arial"/>
        <family val="2"/>
      </rPr>
      <t xml:space="preserve"> N° total de Sujetos de Vigilancia y Control que manejan recursos del componente ambiental</t>
    </r>
  </si>
  <si>
    <t>Medir el cumplimiento en el trámite de las indagaciones preliminares de conformidad con el término legal establecido.</t>
  </si>
  <si>
    <t>N° acumulado de indagaciones preliminares que se decidieron / N° total de indagaciones preliminares tramitadas con vencimiento dentro del periodo rendido</t>
  </si>
  <si>
    <t>Realizar analítica de datos de temas prioritarios sobre los sujetos de control de la Contraloria de Bogotá, los cuales pueden ser solicitados por el Despacho del Contralor(a), Contralor(a) Auxiliar o  las diferentes Dependencias de la Entidad,  con el fin de generar insumos de impacto para el seguimiento, control y desarrollo del proceso auditor.</t>
  </si>
  <si>
    <t>Nivel de cumplimiento en temas prioritarios a los que se les realiza analitica de datos como insumos de impacto para el seguimiento, control y desarrollo del proceso auditor.</t>
  </si>
  <si>
    <t>Medir el cumplimiento en temas prioritarios a los que se les realiza analitica de datos como insumos de impacto para el seguimiento, control y desarrollo del proceso auditor</t>
  </si>
  <si>
    <t>N° de temas prioritarios con analítica de datos * 100%  /  N° total temas prioritarios solicitados por el Despacho del Contralor(a), Contralor(a) Auxiliar o  las diferentes Dependencias de la Entidad.</t>
  </si>
  <si>
    <t>Pesos</t>
  </si>
  <si>
    <t>Nivel de cumplimiento en el desarrollo de las actividades previstas en el cronograma para desarrollar las fases de auditoria</t>
  </si>
  <si>
    <t>Medir el cumplimiento en la ejecución de las actividades previstas en el cronograma para desarrollar las fases de auditoria</t>
  </si>
  <si>
    <t xml:space="preserve">N° de actividades ejecutadas del cronograma para desarrollar las fases de auditoria * 100 / N° de actividades programadas del cronograma para desarrollar las fases de auditoria </t>
  </si>
  <si>
    <t>Ejecutar el Plan de Auditoría Distrital - PAD.</t>
  </si>
  <si>
    <t>Nivel de cumplimiento del Plan de Auditoría Distrital PAD.</t>
  </si>
  <si>
    <t>Medir el grado de cumplimiento de las auditorías programadas en el Plan de Auditoría Distrital PAD, teniendo en cuenta aquellos ejercicios en los que ya se ha comunicado el informe final de auditoría.</t>
  </si>
  <si>
    <r>
      <t xml:space="preserve">N° acumulado de auditorías ejecutadas con informe final comunicado * 100 </t>
    </r>
    <r>
      <rPr>
        <b/>
        <sz val="10"/>
        <rFont val="Arial"/>
        <family val="2"/>
      </rPr>
      <t>/</t>
    </r>
    <r>
      <rPr>
        <sz val="10"/>
        <rFont val="Arial"/>
        <family val="2"/>
      </rPr>
      <t xml:space="preserve"> N° total de auditorías programadas en el Plan de Auditoría con vencimiento a la fecha de corte del periodo rendido.</t>
    </r>
  </si>
  <si>
    <t>Medir el nivel de cumplimiento en el traslado de hallazgos fiscales a la DRFJC, generados durante la vigencia en cumplimiento del Plan de Auditoría Disrita PAD.</t>
  </si>
  <si>
    <t>Nivel de cobertura del control al componente ambiental</t>
  </si>
  <si>
    <t>Valor de los beneficios generados en la vigencia por los procesos misionales *100 / Valor del presupuesto ejecutado de la Contraloría de Bogotá, D.C. en la vigencia.</t>
  </si>
  <si>
    <r>
      <t xml:space="preserve">Adelantar la auditoria de desempeño </t>
    </r>
    <r>
      <rPr>
        <i/>
        <sz val="10"/>
        <rFont val="Arial"/>
        <family val="2"/>
      </rPr>
      <t>"Análisis de la preparación para la implementación del ODS 11 Ciudades y Comunidades Sostenibles en Bogotá D.C., y, evaluación del avance de las acciones para su cumplimiento"</t>
    </r>
    <r>
      <rPr>
        <sz val="10"/>
        <rFont val="Arial"/>
        <family val="2"/>
      </rPr>
      <t>.</t>
    </r>
  </si>
  <si>
    <t>Ejecutar plan de trabajo diseñado para el mantenimiento, implementación y/o actualización de la plataforma tecnológica de la Entidad, con el fin de mejorar la gestión de los procesos y la generación de productos y servicios con mayor calidad, oportunidad y confidencialidad.</t>
  </si>
  <si>
    <t>Número de actividades ejecutadas   del plan de trabajo para mantener, implementar y/o actualizar la plataforma de TI * 100/ Número total de actividades programadas del plan de trabajo para mantener, implementar y/o actualizar la plataforma de TI.</t>
  </si>
  <si>
    <t xml:space="preserve">Ejecutar plan de trabajo diseñado para la implementación de la Política de Gobierno Digital, para la transformación digital de la Contraloría de Bogotá D.C. </t>
  </si>
  <si>
    <t xml:space="preserve">Nivel de cumplimiento en la ejecución del plan de trabajo diseñado para la implementación de la Política de Gobierno Digital, para la transformación digital de la Contraloría de Bogotá D.C. </t>
  </si>
  <si>
    <t xml:space="preserve">Medir el cumplimiento en la ejecución del plan de trabajo diseñado para la implementación de la Política de Gobierno Digital, para la transformación digital de la Contraloría de Bogotá D.C. </t>
  </si>
  <si>
    <t>Numero de actividades ejecutadas del plan de trabajo para la implementación de la Política de Gobierno Digital en la CB.*100  / No. total de actividades programadas en el plan de trabajo para la implementación de la Política de Gobierno Digital en la CB.</t>
  </si>
  <si>
    <t>Atender los requerimientos de soporte efectuados por los usuarios de la entidad y sujetos de control (cuando  aplique),  en lo referente a sistemas de información y equipos informáticos, dentro de los tiempos establecidos en los ANS.</t>
  </si>
  <si>
    <t>Número de requerimientos de soporte de sistemas de información y  equipos informáticos, atendidos dentro de los tiempo establecidos en los ANS * 100 / Número de requerimientos de soporte de sistemas de información y  equipos informáticos registrados durante el periodo.</t>
  </si>
  <si>
    <t>Número de boletínes comunicados * 100 / Total boletines programados (2)</t>
  </si>
  <si>
    <t>No. De Informes, estudios y pronunciamientos comunicados al Cliente * 100 / Total de informes, estudios y pronunciamientos programados en el PAE de la vigencia (22)</t>
  </si>
  <si>
    <t>Realizar seguimiento al  avance de los Objetivos de Desarrollo Sostenible (ODS), en el marco del Plan de Desarrollo Distrital 2016 – 2020 y su armonización en el PDD 2020 - 2024.</t>
  </si>
  <si>
    <t>Medir el cumplimiento de la capacitación en Cuenta Ambiental a los Auditores y Sujetos de Control</t>
  </si>
  <si>
    <t>Elaborar informes, estudios y pronunciamientos sobre las finanzas, las políticas públicas, la gestión ambiental y el plan de desarrollo del Distrito Capital  que apoyen técnicamente el control político, el control social y las buenas prácticas en la gestión pública distrital.</t>
  </si>
  <si>
    <t>Realizar seguimiento a los Efectos del denominado “Plan Marshall”, sobre las finanzas de Bogotá D.C.</t>
  </si>
  <si>
    <t>Nivel de Cumplimiento en el seguimiento a Los efectos del Plan Marshall en las finanzas de Bogotá D.C.</t>
  </si>
  <si>
    <t>Medir el cumplimiento en el seguimiento a los efectos del Plan Marshall en las finanzas de Bogotá D.C.</t>
  </si>
  <si>
    <t>Número de seguimientos comunicados * 100 / Total seguimientos programados (2)</t>
  </si>
  <si>
    <t>Elaborar  las Estadísticas Presupuestales con corte 30 de Septiembre de la vigencia para la Revista "Bogotá Económica”,sobre la ejecución presupuestal y Financiera de Bogotá D. C.</t>
  </si>
  <si>
    <t>No. acumulado de actuaciones judiciales y extrajudiciales realizadas, más número de actuaciones judiciales y extrajudiciales en trámite, dentro de los términos de Ley * 100 / No. acumulado de actuaciones judiciales y extrajudiciales requeridas para la representación de la Entidad dentro de los términos de ley.</t>
  </si>
  <si>
    <t>No. acumulado de asesorías atendidas más número de asesorías en trámite dentro del término legal o reglamentario * 100 / No. acumulado de solicitudes de asesorías recibidas.</t>
  </si>
  <si>
    <t>Nivel de cumplimiento de los seguimientos a las actividades del Programa de Gestión Documental - PGD durante la vigencia 2021.</t>
  </si>
  <si>
    <t>Medir el cumplimiento de los seguimientos a las actividades que corresponden a las demás dependencias en el Cronograma de implementación del Programa de Gestión Documental - PGD durante la vigencia 2021.</t>
  </si>
  <si>
    <t>Total de seguimientos realizados a las actividades de las demás dependencias *100 / Total de seguimientos programados a las actividades de las demás dependencias en el cronograma de implementación del Programa de Gestión Documental - PGD durante la vigencia 2021.</t>
  </si>
  <si>
    <t>Total de actividades ejecutadas *100 / Total de actividades que corresponden a la Subdireccion de Servicios Generales establecidas en el cronograma de implementación del Sistema Integrado de Conservación - SIC durante la vigencia 2021.</t>
  </si>
  <si>
    <t>Nivel de cumplimiento de los seguimientos a las actividades del Sistema Integrado de Conservación - SIC durante la vigencia.</t>
  </si>
  <si>
    <t>Medir el cumplimiento de los seguimientos a las actividades  que corresponden a las demás dependencias en el Cronograma de implementación del Sistema Integrado de Conservación - SIC (programas de conservación y plan de preservación digital) durante la vigencia.</t>
  </si>
  <si>
    <t>Total de seguimientos realizados a las demás dependencias *100/ Total de seguimientos programados en el cronograma de implementación del Sistema Integrado de Conservación - SIC durante la vigencia.</t>
  </si>
  <si>
    <t>Realizar visitas a los archivos de gestión del proceso con el propósito de verificar la adecuada organización de documentos fisicos y electrónicos para garantizar la adecuada conservación y preservacion de ellos.</t>
  </si>
  <si>
    <t>N° de visitas realizadas a los archivos de gestion * 100 / N° de visitas programas en el cronograma de visitas (76)</t>
  </si>
  <si>
    <t>N° acumulado de encuestas con resultado excelente y bueno *100 /
Total acumulado de encuestas que califican el servicio de préstamo de documentos</t>
  </si>
  <si>
    <r>
      <t xml:space="preserve">Verificar el cumplimiento del Plan de Mejoramiento Institucional suscrito con la Auditoría General de la República AGR  </t>
    </r>
    <r>
      <rPr>
        <b/>
        <sz val="10"/>
        <rFont val="Arial"/>
        <family val="2"/>
      </rPr>
      <t>INSTITUCIONAL</t>
    </r>
  </si>
  <si>
    <t>Nivel de cumplimiento en los grados de Consulta y Recursos de Apelación de los PRF</t>
  </si>
  <si>
    <t>Medir el nivel de cumplimiento en los grados de Consulta y Recursos de Apelación de los PRF</t>
  </si>
  <si>
    <t>Nivel de cumplimiento en el Estudio de HF e IP - DRF</t>
  </si>
  <si>
    <t>Medir el cumplimiento en el Estudio de HF e IP - DRF</t>
  </si>
  <si>
    <t>Cantidad de memorandos enviados en el 2021 para aperturar PRF y de devolución de hallazgos fiscales e indagaciones preliminares, cualquiera sea su vigencia*100 / Inventario total de hallazgos fiscales e indagaciones preliminares a 31 de diciembre de 2020 y los radicados con anterioridad al 30 de noviembre de 2021, cualquiera sea su vigencia.</t>
  </si>
  <si>
    <t>Nivel de cumplimiento en el Estudio de HF e IP - SPRF</t>
  </si>
  <si>
    <t>Medir el cumplimiento en el resultado del estudio realizado a los HF e IP por parte de la SPRF</t>
  </si>
  <si>
    <t>Nivel de cumplimiento en las decisiones ejecutoriadas en PRF activos 2015 y 2016</t>
  </si>
  <si>
    <t>Medir el cumplimiento en las decisiones ejecutoriadas en PRF activos 2015 y 2016 para evitar la prescripción.</t>
  </si>
  <si>
    <t>Nivel de cumplimiento en las decisiones proferidas en los PRF de conformidad con las normas vigentes</t>
  </si>
  <si>
    <t>Medir el cumplimiento en las decisiones proferidas en los PRF de conformidad con las normas vigentes para evitar la inactividad.</t>
  </si>
  <si>
    <t>Nivel de cumplimiento en el Recaudo PJC</t>
  </si>
  <si>
    <t>Medir el cumplimiento en el Recaudo PJC</t>
  </si>
  <si>
    <t>Nivel de cumplimiento en la entrega de material reciclado generado por la entidad.</t>
  </si>
  <si>
    <t>Conocer la percepción de los clientes internos atendidos frente a la provisión del servicio de transporte.</t>
  </si>
  <si>
    <t>Medir la satisfacción de los clientes internos atendidos frente a la provisión del servicio de transporte</t>
  </si>
  <si>
    <t>Conocer la percepción de los clientes internos atendidos frente a la provisión del servicio de Aseo y Cafetería.</t>
  </si>
  <si>
    <t>Ejecutar cronograma de trabajo para la toma física de inventarios de la entidad.</t>
  </si>
  <si>
    <t>Nivel de cumplimiento del cronograma de trabajo para la toma física de inventarios de la entidad</t>
  </si>
  <si>
    <t>Medir el cumplimiento del cronograma de trabajo para la toma física de inventarios de la entidad</t>
  </si>
  <si>
    <t>No. de actividades ejecutadas del cronograma para la toma física de inventarios * 100% / No. De actividades programadas en el cronograma de toma de inventarios</t>
  </si>
  <si>
    <t>Optimizar el consumo del recurso hidrico dentro de los parametros estableciodos por la Secretaria Dsitrital de Ambiente</t>
  </si>
  <si>
    <t>Nivel de consumo sostenible del recurso hidrico en las sedes de la Contraloria de Bogota.</t>
  </si>
  <si>
    <t>Mantener el consumo per cápita anual inferior a 0.87 m3 de conformidad a los lineamientos vigente de la Secretaria Distrital de Ambiente.</t>
  </si>
  <si>
    <t>Sumatoria del consumo percápita semestral *100 / Meta consumo percápita anual establecida en 0,87 m3, de conformidad a la periodicidad del reporte a la SDA.</t>
  </si>
  <si>
    <t>Optimizar el consumo de Energia dentro de los parametros estableciodos por la Secretaria Dsitrital de Ambiente.</t>
  </si>
  <si>
    <t>Nivel de consumo sostenible del recurso Energetico en las sedes de la Contraloria de Bogota.</t>
  </si>
  <si>
    <t>Mantener el consumo per cápita anual de energía en 350,25 Kw
de conformidad a los lineamientos vigente de la Secretaria Distrital de Ambiente.</t>
  </si>
  <si>
    <t>Sumatoria del Consumo percapita semestral *100 / Meta consumo percapita anual establecido en 350,25 Kw, de conformidad a la periodicidad del reporte a la SDA.</t>
  </si>
  <si>
    <t>Medir el cumplimiento en la realización de las campañas de comunicación.</t>
  </si>
  <si>
    <t>Proferir las decisiones de fondo (archivo o fallo) que en derecho corresponda en los procesos disciplinarios de las vigencias 2015 y 2016  (mientras sea legalmente posible)</t>
  </si>
  <si>
    <t>Nivel de cumplimiento de las decisiones de fondo en procesos disciplinarios de las vigencias 2015 y 2016.</t>
  </si>
  <si>
    <t xml:space="preserve">Medir el cumplimiento de las decisiones de fondo en procesos disciplinarios de las vigencias 2015 y 2016.
</t>
  </si>
  <si>
    <t>No. de procesos culminados (Archivo o Fallo) * 100 / No. procesos activos de 2015 y 2016 (5)</t>
  </si>
  <si>
    <t xml:space="preserve">Realizar una estrategia de socialización y divulgación para fortalecer la cultura del derecho disciplinario entre los empleados públicos de la entidad.
</t>
  </si>
  <si>
    <t>Nivel de cumplimiento en la realización de la estrategia para fortalecer la  cultura del derecho disciplinario.</t>
  </si>
  <si>
    <t>Medir el cumplimiento en la realización de la estrategia para fortalecer la  cultura del derecho disciplinario.</t>
  </si>
  <si>
    <t>Nº. de estrategias de comunicación realizadas*100/ Nº. Total de actividades programadas en el plan de trabajo (5).</t>
  </si>
  <si>
    <t>Realizar el seguimiento a  la ejecución del Programa de Bienestar Social</t>
  </si>
  <si>
    <t>Nivel de cumplimiento en la ejecución del Programa  de Bienestar Social.</t>
  </si>
  <si>
    <t>Medir el cumplimiento en la ejecución del Programa  de Bienestar Social.</t>
  </si>
  <si>
    <t>No. de actividades ejecutadas  *100 / No. de actividades programadas programadas (36)</t>
  </si>
  <si>
    <t xml:space="preserve">Realizar el seguimiento a  la ejecución del Plan de SST  </t>
  </si>
  <si>
    <t>Nivel de cumplimiento en la ejecución del Plan de SST.</t>
  </si>
  <si>
    <t>Medir el cumplimiento en la ejecución del Plan de SST.</t>
  </si>
  <si>
    <t>No. de actividades ejecutadas  *100 / No. de actividades programadas programadas (23)</t>
  </si>
  <si>
    <t>Potenciar las competencias, conocimientos y habilidades de los empleados públicos a través de las actividades de inducción, reinducción institucional y acciones de capacitación que permitan contar con un talento humano actualizado, integral, comprometido y competente.</t>
  </si>
  <si>
    <t>Nivel de cumplimiento en potenciar las competencias, conocimientos y habilidades de los empleados públicos.</t>
  </si>
  <si>
    <t>Medir el cumplimiento en potenciar las competencias, conocimientos y habilidades de los empleados públicos.</t>
  </si>
  <si>
    <t>Nivel de calidad de las acciones de capacitación dirigidas a los servidores públicos de la entidad, en lo que respecta a contenidos, metodología, facilitadores, material de estudio y organización.</t>
  </si>
  <si>
    <t>Medir la calidad de las acciones de capacitación dirigidas a los servidores públicos de la entidad en lo que respecta a contenidos, metodología, facilitadores, material de estudio y organización.</t>
  </si>
  <si>
    <t>Medir el cumplimiento en la realización de las estrategias de sensibilización sobre los sistemas de evaluación del desempeño laboral del personal.</t>
  </si>
  <si>
    <t>Medir el cumplimiento en la realización de reuniones  para evidenciar la magnitud e importancia de implementar  la infraestructura fisica del archivo de historias laborales</t>
  </si>
  <si>
    <t>No. de reuniones convocadas *100 / No. de sesiones de trabajo programadas (5)</t>
  </si>
  <si>
    <t>Cantidad de autos de apertura o autos de apertura e imputación del PRF más el número de memorandos de devolución de hallazgos e indagaciones preliminares, cualquiera sea su vigencia * 100 / Inventario total de hallazgos fiscales e indagaciones preliminares radicados con anterioridad al 30 de noviembre de 2021, cualquiera sea su vigencia.</t>
  </si>
  <si>
    <r>
      <t xml:space="preserve">Reportar los beneficios de los procesos misionales (Vigilancia y control a la gestión fiscal, Responsabilidad Fiscal y Jurisdicción Coactiva, Estudios de Economía y Política Pública) para determinar la tasa de retorno a la sociedad.
</t>
    </r>
    <r>
      <rPr>
        <b/>
        <sz val="10"/>
        <rFont val="Arial"/>
        <family val="2"/>
      </rPr>
      <t>INSTITUCIONAL</t>
    </r>
  </si>
  <si>
    <r>
      <t>Evaluar la calidad de las acciones de capacitación dirigidas a los servidores públicos de la entidad.</t>
    </r>
    <r>
      <rPr>
        <sz val="10"/>
        <rFont val="Arial"/>
        <family val="2"/>
      </rPr>
      <t xml:space="preserve"> </t>
    </r>
  </si>
  <si>
    <t>No. acumulado de encuestados usuarios del servicio que califican como excelente, bueno, la prestación del servicio * 100 / Total acumulado de encuestados que calificaron el servicio de transporte.</t>
  </si>
  <si>
    <t>No. acumulado de procesos de contratación adelantados por la Subdirección de Contratacion * 100/ No. acumulado de solicitudes de contratacion radicadas en la Subdirección de Contratación</t>
  </si>
  <si>
    <t>No. acumulado de encuestados usuarios del servicio que califican como excelente, bueno, la prestación del servicio *100% / Total acumulado de encuestados que calificaron el servicio de aseo y cafetería.</t>
  </si>
  <si>
    <t>Medir la de satisfacción de los clientes internos frente a la provisión del servicio de Aseo y Cafetería</t>
  </si>
  <si>
    <t>Medir el cumplimiento en la ejecución del Plan Anual de Adquisiciones de la Contraloría de Bogotá</t>
  </si>
  <si>
    <t>Nivel de cumplimiento en la ejecución del Plan Anual de Adquisiciones de la Contraloría de Bogotá</t>
  </si>
  <si>
    <t>Nivel de Mantenimientos locativos y de mobiliario de las diferentes dependencias de la Entidad</t>
  </si>
  <si>
    <t>Medir el cumplimiento de los mantenimientos locativos y de mobiliario programados y realizados  en las diferentes dependencias de la Entidad, de conformidad con la disponibilidad presupuestal existente.</t>
  </si>
  <si>
    <t>No. acumulado de mantenimientos efectuados x 100 / No. acumulado  de mantenientos solicitados por las diferentes dependencias de la Entidad,  de conformidad con la disponibilidad presupuestal existente.</t>
  </si>
  <si>
    <t>Realizar el seguimiento a la publicación de informes financieros y contables en la página web de la entidad.</t>
  </si>
  <si>
    <t>Nivel de cumplimiento en el seguimiento a la publicación de informes financieros y contables en la página web de la entidad.</t>
  </si>
  <si>
    <t>Medir el cumplimiento en el seguimiento a la publicación de  informes financieros y contables en la página web de la entidad.</t>
  </si>
  <si>
    <t>No. acumulado de publicaciones mensuales de los Informes financieros y contables la página web de la entidad * 100 / No. total de publicaciones mensuales a realizar durante la vigencia sobre los Informes financieros y contables.</t>
  </si>
  <si>
    <t>Ejecutar plan de trabajo para realizar el Informe de Sostenibilidad con Metodología Estándares GRI-vigencia 2020 de la Contraloría de Bogotá, D.C. en cumplimiento de la adhesión a la iniciativa del Pacto Global de las Naciones Unidas.</t>
  </si>
  <si>
    <t>Medir el cumplimiento de la ejecución de las actividades que corresponden a la Subdirección de Servicios Generales establecidas en el Cronograma de implementación del Sistema Integrado de Conservación - SIC (programas de conservación y plan de preservación digital) durante la vigencia 2021</t>
  </si>
  <si>
    <t xml:space="preserve">Tramitar la indagación preliminar dentro del término legal </t>
  </si>
  <si>
    <t>Realizar Jornadas de sensibilización en temas de clima laboral en desarrollo del Programa de Bienestar Social con el fin de continuar fortaleciendo la calidad de vida laboral de los empleados públicos de la Contraloría de Bogotá</t>
  </si>
  <si>
    <t>Nivel de cumplimiento de las Jornadas de fortalecimiento de Clima Laboral</t>
  </si>
  <si>
    <t>Medir el cumplimiento en la realización de las Jornadas de fortalecimiento de Clima Laboral</t>
  </si>
  <si>
    <t>Jornadas de sensibilización realizadas en clima laboral*100/ Total de jornadas de sensibilización programadas en el PBS sobre clima laboral (10)</t>
  </si>
  <si>
    <t>Número de verificaciones realizadas al Mapa de Riesgos Institucional *100 / Número total de procesos del Mapa de Riesgos Institucional a los cuales se les debe realizar verificación.</t>
  </si>
  <si>
    <t>Realizar verificaciones al Mapa de Riesgos Institucional,  de conformidad con los términos establecidos en la Circular de periodicidad reporte de información vigente.</t>
  </si>
  <si>
    <t>No. de actividades ejecutadas del plan de trabajo a cargo del Proceso Direccionamiento Estratégico * 100 / No. De actividades programadas en el plan de trabajo a cargo del Proceso de Direccionamiento Estratégico. (5 actividades)</t>
  </si>
  <si>
    <t>Promedio de las calificaciones realizadas en las Evaluaciones de Calidad de la capacitación en el periodo*100 / Valor máximo a obtener en la Evaluación de Calidad de la capacitación (4).</t>
  </si>
  <si>
    <t>Realizar los mantenimientos locativos y de mobiliario de la entidad de conformidad con la disponibilidad presupuestal existente.</t>
  </si>
  <si>
    <t>1. Fecha de aprobación y/o modificación: 15 de  marzo de 2021</t>
  </si>
  <si>
    <t>Nivel de cumplimiento en el trámite de las indagaciones preliminares de conformidad con el término legal establecido.</t>
  </si>
  <si>
    <t>Cumplimiento en la emisión de reportes consolidados como resultado del análisis de datos para alimentar el Observatorio de Control Fiscal</t>
  </si>
  <si>
    <t>Medir el grado de cumplimiento en la emisión de reportes consolidados como resultado del análisis de datos para alimentar el Observatorio de Control Fiscal</t>
  </si>
  <si>
    <r>
      <t xml:space="preserve">N° de reportes consolidados entregados * 100 </t>
    </r>
    <r>
      <rPr>
        <b/>
        <sz val="10"/>
        <rFont val="Arial"/>
        <family val="2"/>
      </rPr>
      <t>/</t>
    </r>
    <r>
      <rPr>
        <sz val="10"/>
        <rFont val="Arial"/>
        <family val="2"/>
      </rPr>
      <t xml:space="preserve"> N° de reportes consolidados realizados en la vigencia.</t>
    </r>
  </si>
  <si>
    <t>Direcciones Sectoriales de Fiscalización, Reacción Inmediata, Responsabilidad Fiscal y Jurisdicción Coactiva y Estudios de Economía y Política Pública</t>
  </si>
  <si>
    <t>Generar reportes consolidados para alimentar el Observatorio de Control Fiscal que sirvan de soporte técnico y apoyo al desarrollo del proceso auditor.</t>
  </si>
  <si>
    <t>Dias</t>
  </si>
  <si>
    <t>Promedio de tiempo utilizado para realizar los pagos dentro de los 10 días siguientes a la fecha de radicación de las cuentas en la Subdirección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</si>
</sst>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
      <sz val="10"/>
      <name val="Arial"/>
      <family val="2"/>
    </font>
    <font>
      <b/>
      <sz val="10"/>
      <name val="Arial"/>
      <family val="2"/>
    </font>
    <font>
      <i/>
      <sz val="10"/>
      <color theme="1"/>
      <name val="Arial"/>
      <family val="2"/>
    </font>
    <font>
      <sz val="10"/>
      <color rgb="FFFF0000"/>
      <name val="Arial"/>
      <family val="2"/>
    </font>
    <font>
      <b/>
      <sz val="11"/>
      <name val="Arial"/>
      <family val="2"/>
    </font>
    <font>
      <sz val="8"/>
      <name val="Calibri"/>
      <family val="2"/>
      <scheme val="minor"/>
    </font>
    <font>
      <i/>
      <sz val="10"/>
      <name val="Arial"/>
      <family val="2"/>
    </font>
    <font>
      <sz val="10"/>
      <color rgb="FF00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AA00"/>
        <bgColor indexed="64"/>
      </patternFill>
    </fill>
    <fill>
      <patternFill patternType="solid">
        <fgColor rgb="FFFCF75E"/>
        <bgColor indexed="64"/>
      </patternFill>
    </fill>
    <fill>
      <patternFill patternType="solid">
        <fgColor rgb="FFFFFFBF"/>
        <bgColor indexed="64"/>
      </patternFill>
    </fill>
    <fill>
      <patternFill patternType="solid">
        <fgColor rgb="FFDDDDFF"/>
        <bgColor indexed="64"/>
      </patternFill>
    </fill>
    <fill>
      <patternFill patternType="solid">
        <fgColor rgb="FFFFFFC1"/>
        <bgColor indexed="64"/>
      </patternFill>
    </fill>
    <fill>
      <patternFill patternType="solid">
        <fgColor rgb="FFF5D7F4"/>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19" fillId="0" borderId="0" xfId="0" applyFont="1"/>
    <xf numFmtId="0" fontId="20" fillId="0" borderId="0" xfId="0" applyFont="1"/>
    <xf numFmtId="0" fontId="20" fillId="35" borderId="11" xfId="0" applyFont="1" applyFill="1" applyBorder="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justify" vertical="center"/>
    </xf>
    <xf numFmtId="9" fontId="20" fillId="0" borderId="11" xfId="43" applyFont="1" applyFill="1" applyBorder="1" applyAlignment="1" applyProtection="1">
      <alignment horizontal="center" vertical="center" wrapText="1"/>
    </xf>
    <xf numFmtId="0" fontId="19" fillId="0" borderId="0" xfId="0" applyFont="1" applyAlignment="1">
      <alignment horizontal="center"/>
    </xf>
    <xf numFmtId="0" fontId="20" fillId="0" borderId="11" xfId="0" applyFont="1" applyFill="1" applyBorder="1" applyAlignment="1">
      <alignment vertical="center" wrapText="1"/>
    </xf>
    <xf numFmtId="0" fontId="19" fillId="0" borderId="0" xfId="0" applyFont="1" applyAlignment="1">
      <alignment horizontal="justify" vertical="center" wrapText="1"/>
    </xf>
    <xf numFmtId="0" fontId="19" fillId="0" borderId="0" xfId="0" applyFont="1" applyFill="1" applyAlignment="1">
      <alignment horizontal="center" vertical="center"/>
    </xf>
    <xf numFmtId="0" fontId="19" fillId="0" borderId="0" xfId="0" applyFont="1" applyFill="1"/>
    <xf numFmtId="0" fontId="19"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9" fontId="20" fillId="0" borderId="11" xfId="0" applyNumberFormat="1" applyFont="1" applyBorder="1" applyAlignment="1">
      <alignment horizontal="center" vertical="center" wrapText="1"/>
    </xf>
    <xf numFmtId="0" fontId="19" fillId="0" borderId="11" xfId="0" applyFont="1" applyFill="1" applyBorder="1" applyAlignment="1">
      <alignment horizontal="justify" vertical="center" wrapText="1"/>
    </xf>
    <xf numFmtId="0" fontId="19" fillId="35" borderId="11" xfId="0" applyFont="1" applyFill="1" applyBorder="1" applyAlignment="1">
      <alignment horizontal="center" vertical="center" wrapText="1"/>
    </xf>
    <xf numFmtId="9" fontId="19" fillId="0" borderId="11" xfId="0" applyNumberFormat="1" applyFont="1" applyFill="1" applyBorder="1" applyAlignment="1">
      <alignment horizontal="center" vertical="center" wrapText="1"/>
    </xf>
    <xf numFmtId="9" fontId="20" fillId="36" borderId="11" xfId="0" applyNumberFormat="1" applyFont="1" applyFill="1" applyBorder="1" applyAlignment="1">
      <alignment horizontal="center" vertical="center" wrapText="1"/>
    </xf>
    <xf numFmtId="9" fontId="19" fillId="36" borderId="11" xfId="0" applyNumberFormat="1" applyFont="1" applyFill="1" applyBorder="1" applyAlignment="1">
      <alignment horizontal="center" vertical="center" wrapText="1"/>
    </xf>
    <xf numFmtId="1" fontId="20" fillId="36" borderId="11" xfId="43" applyNumberFormat="1" applyFont="1" applyFill="1" applyBorder="1" applyAlignment="1" applyProtection="1">
      <alignment horizontal="center" vertical="center" wrapText="1"/>
    </xf>
    <xf numFmtId="9" fontId="20" fillId="36" borderId="11" xfId="44" applyFont="1" applyFill="1" applyBorder="1" applyAlignment="1" applyProtection="1">
      <alignment horizontal="center" vertical="center" wrapText="1"/>
    </xf>
    <xf numFmtId="0" fontId="23" fillId="0" borderId="0" xfId="0" applyFont="1"/>
    <xf numFmtId="0" fontId="23" fillId="0" borderId="0" xfId="0" applyFont="1" applyAlignment="1">
      <alignment horizontal="justify" vertical="center" wrapText="1"/>
    </xf>
    <xf numFmtId="9" fontId="20" fillId="0" borderId="11" xfId="0" applyNumberFormat="1" applyFont="1" applyFill="1" applyBorder="1" applyAlignment="1">
      <alignment horizontal="center" vertical="center" wrapText="1"/>
    </xf>
    <xf numFmtId="9" fontId="20" fillId="36" borderId="11" xfId="45" applyFont="1" applyFill="1" applyBorder="1" applyAlignment="1" applyProtection="1">
      <alignment horizontal="center" vertical="center" wrapText="1"/>
    </xf>
    <xf numFmtId="0" fontId="20" fillId="0" borderId="11" xfId="0" applyFont="1" applyFill="1" applyBorder="1" applyAlignment="1">
      <alignment horizontal="justify" vertical="center" wrapText="1"/>
    </xf>
    <xf numFmtId="0" fontId="20" fillId="0" borderId="11" xfId="0" applyFont="1" applyFill="1" applyBorder="1" applyAlignment="1">
      <alignment horizontal="center" vertical="center" wrapText="1"/>
    </xf>
    <xf numFmtId="14" fontId="20" fillId="0" borderId="11" xfId="0" applyNumberFormat="1" applyFont="1" applyFill="1" applyBorder="1" applyAlignment="1">
      <alignment horizontal="center" vertical="center" wrapText="1"/>
    </xf>
    <xf numFmtId="0" fontId="20" fillId="0" borderId="11" xfId="0" applyFont="1" applyBorder="1" applyAlignment="1">
      <alignment horizontal="center" vertical="center" wrapText="1"/>
    </xf>
    <xf numFmtId="14" fontId="19" fillId="0" borderId="11" xfId="0" applyNumberFormat="1" applyFont="1" applyFill="1" applyBorder="1" applyAlignment="1">
      <alignment horizontal="center" vertical="center" wrapText="1"/>
    </xf>
    <xf numFmtId="14" fontId="20" fillId="0" borderId="11" xfId="0" applyNumberFormat="1" applyFont="1" applyFill="1" applyBorder="1" applyAlignment="1">
      <alignment horizontal="justify" vertical="center" wrapText="1"/>
    </xf>
    <xf numFmtId="9" fontId="20" fillId="0" borderId="11" xfId="43" applyFont="1" applyFill="1" applyBorder="1" applyAlignment="1" applyProtection="1">
      <alignment horizontal="justify" vertical="center" wrapText="1"/>
    </xf>
    <xf numFmtId="0" fontId="20" fillId="0" borderId="11" xfId="42" applyFont="1" applyFill="1" applyBorder="1" applyAlignment="1">
      <alignment horizontal="justify" vertical="center" wrapText="1"/>
    </xf>
    <xf numFmtId="0" fontId="20" fillId="36" borderId="11" xfId="43" applyNumberFormat="1" applyFont="1" applyFill="1" applyBorder="1" applyAlignment="1" applyProtection="1">
      <alignment horizontal="center" vertical="center" wrapText="1"/>
    </xf>
    <xf numFmtId="0" fontId="19" fillId="0" borderId="0" xfId="0" applyFont="1" applyAlignment="1">
      <alignment vertical="center"/>
    </xf>
    <xf numFmtId="0" fontId="18" fillId="0" borderId="11" xfId="0" applyFont="1" applyBorder="1" applyAlignment="1">
      <alignment horizontal="center" vertical="center" wrapText="1"/>
    </xf>
    <xf numFmtId="10" fontId="20" fillId="0" borderId="11" xfId="45" applyNumberFormat="1" applyFont="1" applyBorder="1" applyAlignment="1">
      <alignment horizontal="center" vertical="center"/>
    </xf>
    <xf numFmtId="0" fontId="21" fillId="0" borderId="11" xfId="0" applyFont="1" applyBorder="1" applyAlignment="1">
      <alignment horizontal="center" vertical="center" wrapText="1"/>
    </xf>
    <xf numFmtId="0" fontId="27" fillId="35" borderId="11" xfId="0" applyFont="1" applyFill="1" applyBorder="1" applyAlignment="1">
      <alignment horizontal="center" vertical="center" wrapText="1"/>
    </xf>
    <xf numFmtId="0" fontId="20" fillId="37" borderId="11" xfId="0" applyFont="1" applyFill="1" applyBorder="1" applyAlignment="1">
      <alignment horizontal="center" vertical="center" wrapText="1"/>
    </xf>
    <xf numFmtId="0" fontId="20" fillId="37" borderId="11" xfId="0" applyFont="1" applyFill="1" applyBorder="1" applyAlignment="1">
      <alignment vertical="center" wrapText="1"/>
    </xf>
    <xf numFmtId="0" fontId="20" fillId="37" borderId="11" xfId="0" applyFont="1" applyFill="1" applyBorder="1" applyAlignment="1">
      <alignment vertical="center"/>
    </xf>
    <xf numFmtId="0" fontId="20" fillId="36" borderId="11" xfId="0" applyFont="1" applyFill="1" applyBorder="1" applyAlignment="1">
      <alignment horizontal="center" vertical="center" wrapText="1"/>
    </xf>
    <xf numFmtId="0" fontId="27" fillId="36" borderId="11" xfId="0" applyFont="1" applyFill="1" applyBorder="1" applyAlignment="1">
      <alignment horizontal="center" vertical="center" wrapText="1"/>
    </xf>
    <xf numFmtId="9" fontId="20" fillId="38" borderId="11" xfId="0" applyNumberFormat="1" applyFont="1" applyFill="1" applyBorder="1" applyAlignment="1">
      <alignment vertical="center"/>
    </xf>
    <xf numFmtId="9" fontId="20" fillId="38" borderId="11" xfId="0" applyNumberFormat="1" applyFont="1" applyFill="1" applyBorder="1" applyAlignment="1">
      <alignment horizontal="center" vertical="center" wrapText="1"/>
    </xf>
    <xf numFmtId="9" fontId="19" fillId="38" borderId="11" xfId="0" applyNumberFormat="1" applyFont="1" applyFill="1" applyBorder="1" applyAlignment="1">
      <alignment horizontal="center" vertical="center" wrapText="1"/>
    </xf>
    <xf numFmtId="164" fontId="20" fillId="38" borderId="11" xfId="0" applyNumberFormat="1" applyFont="1" applyFill="1" applyBorder="1" applyAlignment="1">
      <alignment horizontal="center" vertical="center" wrapText="1"/>
    </xf>
    <xf numFmtId="9" fontId="20" fillId="38" borderId="11" xfId="43" applyFont="1" applyFill="1" applyBorder="1" applyAlignment="1" applyProtection="1">
      <alignment horizontal="center" vertical="center" wrapText="1"/>
    </xf>
    <xf numFmtId="1" fontId="20" fillId="38" borderId="11" xfId="0" applyNumberFormat="1" applyFont="1" applyFill="1" applyBorder="1" applyAlignment="1">
      <alignment horizontal="center" vertical="center" wrapText="1"/>
    </xf>
    <xf numFmtId="0" fontId="20" fillId="38" borderId="11" xfId="0" applyFont="1" applyFill="1" applyBorder="1" applyAlignment="1">
      <alignment horizontal="center" vertical="center" wrapText="1"/>
    </xf>
    <xf numFmtId="9" fontId="20" fillId="38" borderId="11" xfId="0" applyNumberFormat="1" applyFont="1" applyFill="1" applyBorder="1" applyAlignment="1">
      <alignment vertical="center" wrapText="1"/>
    </xf>
    <xf numFmtId="9" fontId="27" fillId="38" borderId="11" xfId="0" applyNumberFormat="1" applyFont="1" applyFill="1" applyBorder="1" applyAlignment="1">
      <alignment horizontal="center" vertical="center" wrapText="1"/>
    </xf>
    <xf numFmtId="0" fontId="20" fillId="36" borderId="11" xfId="0" applyNumberFormat="1" applyFont="1" applyFill="1" applyBorder="1" applyAlignment="1">
      <alignment horizontal="center" vertical="center" wrapText="1"/>
    </xf>
    <xf numFmtId="9" fontId="20" fillId="0" borderId="11" xfId="45" applyFont="1" applyFill="1" applyBorder="1" applyAlignment="1">
      <alignment horizontal="center" vertical="center" wrapText="1"/>
    </xf>
    <xf numFmtId="9" fontId="22" fillId="0" borderId="11"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9" fontId="20" fillId="0" borderId="11" xfId="0" applyNumberFormat="1" applyFont="1" applyFill="1" applyBorder="1" applyAlignment="1">
      <alignment vertical="center" wrapText="1"/>
    </xf>
    <xf numFmtId="9" fontId="20" fillId="0" borderId="11" xfId="0" applyNumberFormat="1" applyFont="1" applyFill="1" applyBorder="1" applyAlignment="1">
      <alignment vertical="center"/>
    </xf>
    <xf numFmtId="9" fontId="19" fillId="0" borderId="11" xfId="45" applyFont="1" applyFill="1" applyBorder="1" applyAlignment="1">
      <alignment horizontal="center" vertical="center" wrapText="1"/>
    </xf>
    <xf numFmtId="9" fontId="27" fillId="0" borderId="11" xfId="45" applyFont="1" applyFill="1" applyBorder="1" applyAlignment="1">
      <alignment horizontal="center" vertical="center" wrapText="1"/>
    </xf>
    <xf numFmtId="1" fontId="19" fillId="0" borderId="11"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164" fontId="20" fillId="0" borderId="11" xfId="0" applyNumberFormat="1" applyFont="1" applyFill="1" applyBorder="1" applyAlignment="1">
      <alignment horizontal="center" vertical="center" wrapText="1"/>
    </xf>
    <xf numFmtId="0" fontId="20" fillId="0" borderId="11"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18" fillId="36" borderId="11" xfId="0" applyFont="1" applyFill="1" applyBorder="1" applyAlignment="1">
      <alignment horizontal="center" vertical="center" wrapText="1"/>
    </xf>
    <xf numFmtId="0" fontId="18" fillId="38" borderId="11" xfId="0"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24" fillId="0" borderId="14"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8" fillId="35" borderId="11"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Border="1" applyAlignment="1">
      <alignment horizontal="left" vertical="center" wrapText="1"/>
    </xf>
    <xf numFmtId="0" fontId="18" fillId="0" borderId="10" xfId="0" applyFont="1" applyBorder="1" applyAlignment="1">
      <alignment horizontal="lef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Border="1" applyAlignment="1">
      <alignment horizontal="left" vertical="center" wrapText="1"/>
    </xf>
    <xf numFmtId="0" fontId="18" fillId="33" borderId="11" xfId="0" applyFont="1" applyFill="1" applyBorder="1" applyAlignment="1">
      <alignment horizontal="center" vertical="center" wrapText="1"/>
    </xf>
    <xf numFmtId="0" fontId="19" fillId="0" borderId="11" xfId="0" applyFont="1" applyBorder="1" applyAlignment="1">
      <alignment horizontal="left" vertical="center" wrapText="1"/>
    </xf>
    <xf numFmtId="0" fontId="20" fillId="0" borderId="11" xfId="0" applyFont="1" applyBorder="1" applyAlignment="1">
      <alignment horizontal="left" vertical="center" wrapText="1"/>
    </xf>
    <xf numFmtId="0" fontId="20" fillId="0" borderId="11" xfId="0" applyFont="1" applyFill="1" applyBorder="1" applyAlignment="1">
      <alignment horizontal="center" vertical="center" wrapText="1"/>
    </xf>
    <xf numFmtId="14" fontId="20" fillId="0" borderId="11" xfId="0" applyNumberFormat="1"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4" xfId="42" xr:uid="{00000000-0005-0000-0000-000022000000}"/>
    <cellStyle name="Notas" xfId="15" builtinId="10" customBuiltin="1"/>
    <cellStyle name="Porcentaje" xfId="45" builtinId="5"/>
    <cellStyle name="Porcentaje 2" xfId="43" xr:uid="{00000000-0005-0000-0000-000025000000}"/>
    <cellStyle name="Porcentaje 6" xfId="44" xr:uid="{00000000-0005-0000-0000-000026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5D7F4"/>
      <color rgb="FFFFCCFF"/>
      <color rgb="FFFFCCCC"/>
      <color rgb="FFFFD1FF"/>
      <color rgb="FFFFE1FF"/>
      <color rgb="FFDDDDFF"/>
      <color rgb="FFFFFFC1"/>
      <color rgb="FFFFFFB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www.contraloriabogota.gov.co/sites/all/themes/ContraBog41/images/logo-659470613.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656167</xdr:colOff>
      <xdr:row>4</xdr:row>
      <xdr:rowOff>195420</xdr:rowOff>
    </xdr:to>
    <xdr:pic>
      <xdr:nvPicPr>
        <xdr:cNvPr id="2049" name="Picture 1">
          <a:extLst>
            <a:ext uri="{FF2B5EF4-FFF2-40B4-BE49-F238E27FC236}">
              <a16:creationId xmlns:a16="http://schemas.microsoft.com/office/drawing/2014/main" id="{D7A7CDA3-F3C0-4759-B1AD-2F6BA23F660E}"/>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0"/>
          <a:ext cx="1460500" cy="1084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2"/>
  <sheetViews>
    <sheetView showGridLines="0" tabSelected="1" topLeftCell="A64" zoomScaleNormal="100" workbookViewId="0">
      <selection activeCell="K64" sqref="K64"/>
    </sheetView>
  </sheetViews>
  <sheetFormatPr baseColWidth="10" defaultRowHeight="12.75" x14ac:dyDescent="0.2"/>
  <cols>
    <col min="1" max="1" width="3.42578125" style="1" bestFit="1" customWidth="1"/>
    <col min="2" max="2" width="8.5703125" style="10" bestFit="1" customWidth="1"/>
    <col min="3" max="3" width="10.28515625" style="11" bestFit="1" customWidth="1"/>
    <col min="4" max="4" width="16.140625" style="9" bestFit="1" customWidth="1"/>
    <col min="5" max="5" width="16.140625" style="7" customWidth="1"/>
    <col min="6" max="6" width="31.5703125" style="11" customWidth="1"/>
    <col min="7" max="7" width="11" style="1" customWidth="1"/>
    <col min="8" max="8" width="10.85546875" style="7" customWidth="1"/>
    <col min="9" max="9" width="23.5703125" style="1" customWidth="1"/>
    <col min="10" max="10" width="25.7109375" style="1" customWidth="1"/>
    <col min="11" max="11" width="31.140625" style="1" customWidth="1"/>
    <col min="12" max="12" width="10.5703125" style="1" customWidth="1"/>
    <col min="13" max="13" width="7.85546875" style="1" bestFit="1" customWidth="1"/>
    <col min="14" max="14" width="7.140625" style="1" bestFit="1" customWidth="1"/>
    <col min="15" max="18" width="7.7109375" style="1" customWidth="1"/>
    <col min="19" max="19" width="27" style="1" customWidth="1"/>
    <col min="20" max="20" width="15.7109375" style="1" customWidth="1"/>
    <col min="21" max="21" width="12.140625" style="1" customWidth="1"/>
    <col min="22" max="16384" width="11.42578125" style="1"/>
  </cols>
  <sheetData>
    <row r="1" spans="1:18" ht="17.25" customHeight="1" x14ac:dyDescent="0.2">
      <c r="A1" s="77"/>
      <c r="B1" s="78"/>
      <c r="C1" s="78"/>
      <c r="D1" s="74" t="s">
        <v>160</v>
      </c>
      <c r="E1" s="74"/>
      <c r="F1" s="74"/>
      <c r="G1" s="74"/>
      <c r="H1" s="74"/>
      <c r="I1" s="74"/>
      <c r="J1" s="74"/>
      <c r="K1" s="74"/>
      <c r="L1" s="74"/>
      <c r="M1" s="74"/>
      <c r="N1" s="74"/>
      <c r="O1" s="93" t="s">
        <v>161</v>
      </c>
      <c r="P1" s="93"/>
      <c r="Q1" s="93"/>
      <c r="R1" s="93"/>
    </row>
    <row r="2" spans="1:18" ht="17.25" customHeight="1" x14ac:dyDescent="0.2">
      <c r="A2" s="79"/>
      <c r="B2" s="80"/>
      <c r="C2" s="80"/>
      <c r="D2" s="75"/>
      <c r="E2" s="75"/>
      <c r="F2" s="75"/>
      <c r="G2" s="75"/>
      <c r="H2" s="75"/>
      <c r="I2" s="75"/>
      <c r="J2" s="75"/>
      <c r="K2" s="75"/>
      <c r="L2" s="75"/>
      <c r="M2" s="75"/>
      <c r="N2" s="75"/>
      <c r="O2" s="93" t="s">
        <v>162</v>
      </c>
      <c r="P2" s="93"/>
      <c r="Q2" s="93"/>
      <c r="R2" s="93"/>
    </row>
    <row r="3" spans="1:18" ht="17.25" customHeight="1" x14ac:dyDescent="0.2">
      <c r="A3" s="79"/>
      <c r="B3" s="80"/>
      <c r="C3" s="80"/>
      <c r="D3" s="75"/>
      <c r="E3" s="75"/>
      <c r="F3" s="75"/>
      <c r="G3" s="75"/>
      <c r="H3" s="75"/>
      <c r="I3" s="75"/>
      <c r="J3" s="75"/>
      <c r="K3" s="75"/>
      <c r="L3" s="75"/>
      <c r="M3" s="75"/>
      <c r="N3" s="75"/>
      <c r="O3" s="93" t="s">
        <v>163</v>
      </c>
      <c r="P3" s="93"/>
      <c r="Q3" s="93"/>
      <c r="R3" s="93"/>
    </row>
    <row r="4" spans="1:18" ht="17.25" customHeight="1" x14ac:dyDescent="0.2">
      <c r="A4" s="79"/>
      <c r="B4" s="80"/>
      <c r="C4" s="80"/>
      <c r="D4" s="75"/>
      <c r="E4" s="75"/>
      <c r="F4" s="75"/>
      <c r="G4" s="75"/>
      <c r="H4" s="75"/>
      <c r="I4" s="75"/>
      <c r="J4" s="75"/>
      <c r="K4" s="75"/>
      <c r="L4" s="75"/>
      <c r="M4" s="75"/>
      <c r="N4" s="75"/>
      <c r="O4" s="94" t="s">
        <v>202</v>
      </c>
      <c r="P4" s="94"/>
      <c r="Q4" s="94"/>
      <c r="R4" s="94"/>
    </row>
    <row r="5" spans="1:18" ht="17.25" customHeight="1" x14ac:dyDescent="0.2">
      <c r="A5" s="81"/>
      <c r="B5" s="82"/>
      <c r="C5" s="82"/>
      <c r="D5" s="76"/>
      <c r="E5" s="76"/>
      <c r="F5" s="76"/>
      <c r="G5" s="76"/>
      <c r="H5" s="76"/>
      <c r="I5" s="76"/>
      <c r="J5" s="76"/>
      <c r="K5" s="76"/>
      <c r="L5" s="76"/>
      <c r="M5" s="76"/>
      <c r="N5" s="76"/>
      <c r="O5" s="93" t="s">
        <v>164</v>
      </c>
      <c r="P5" s="93"/>
      <c r="Q5" s="93"/>
      <c r="R5" s="93"/>
    </row>
    <row r="6" spans="1:18" x14ac:dyDescent="0.2">
      <c r="A6" s="84" t="s">
        <v>364</v>
      </c>
      <c r="B6" s="85"/>
      <c r="C6" s="86"/>
      <c r="D6" s="87"/>
      <c r="E6" s="87"/>
      <c r="F6" s="86"/>
      <c r="G6" s="87"/>
      <c r="H6" s="87"/>
      <c r="I6" s="87"/>
      <c r="J6" s="87"/>
      <c r="K6" s="87"/>
      <c r="L6" s="87"/>
      <c r="M6" s="87"/>
      <c r="N6" s="87"/>
      <c r="O6" s="87"/>
      <c r="P6" s="87"/>
      <c r="Q6" s="87"/>
      <c r="R6" s="87"/>
    </row>
    <row r="7" spans="1:18" x14ac:dyDescent="0.2">
      <c r="A7" s="88" t="s">
        <v>0</v>
      </c>
      <c r="B7" s="89"/>
      <c r="C7" s="90"/>
      <c r="D7" s="91"/>
      <c r="E7" s="91"/>
      <c r="F7" s="90"/>
      <c r="G7" s="91"/>
      <c r="H7" s="91"/>
      <c r="I7" s="91"/>
      <c r="J7" s="91"/>
      <c r="K7" s="91"/>
      <c r="L7" s="91"/>
      <c r="M7" s="91"/>
      <c r="N7" s="91"/>
      <c r="O7" s="91"/>
      <c r="P7" s="91"/>
      <c r="Q7" s="91"/>
      <c r="R7" s="91"/>
    </row>
    <row r="8" spans="1:18" x14ac:dyDescent="0.2">
      <c r="A8" s="92" t="s">
        <v>1</v>
      </c>
      <c r="B8" s="72"/>
      <c r="C8" s="72"/>
      <c r="D8" s="92"/>
      <c r="E8" s="92"/>
      <c r="F8" s="72"/>
      <c r="G8" s="92"/>
      <c r="H8" s="92"/>
      <c r="I8" s="92"/>
      <c r="J8" s="92"/>
      <c r="K8" s="92"/>
      <c r="L8" s="92"/>
      <c r="M8" s="92"/>
      <c r="N8" s="92"/>
      <c r="O8" s="92"/>
      <c r="P8" s="92"/>
      <c r="Q8" s="92"/>
      <c r="R8" s="92"/>
    </row>
    <row r="9" spans="1:18" x14ac:dyDescent="0.2">
      <c r="A9" s="71" t="s">
        <v>2</v>
      </c>
      <c r="B9" s="72" t="s">
        <v>3</v>
      </c>
      <c r="C9" s="72"/>
      <c r="D9" s="73" t="s">
        <v>4</v>
      </c>
      <c r="E9" s="73"/>
      <c r="F9" s="72"/>
      <c r="G9" s="73"/>
      <c r="H9" s="73" t="s">
        <v>5</v>
      </c>
      <c r="I9" s="73"/>
      <c r="J9" s="73"/>
      <c r="K9" s="73"/>
      <c r="L9" s="73"/>
      <c r="M9" s="73" t="s">
        <v>6</v>
      </c>
      <c r="N9" s="73"/>
      <c r="O9" s="73"/>
      <c r="P9" s="73"/>
      <c r="Q9" s="73"/>
      <c r="R9" s="73"/>
    </row>
    <row r="10" spans="1:18" x14ac:dyDescent="0.2">
      <c r="A10" s="71"/>
      <c r="B10" s="71" t="s">
        <v>7</v>
      </c>
      <c r="C10" s="71" t="s">
        <v>8</v>
      </c>
      <c r="D10" s="71" t="s">
        <v>9</v>
      </c>
      <c r="E10" s="71" t="s">
        <v>10</v>
      </c>
      <c r="F10" s="71" t="s">
        <v>11</v>
      </c>
      <c r="G10" s="71" t="s">
        <v>12</v>
      </c>
      <c r="H10" s="71" t="s">
        <v>13</v>
      </c>
      <c r="I10" s="71" t="s">
        <v>14</v>
      </c>
      <c r="J10" s="71" t="s">
        <v>7</v>
      </c>
      <c r="K10" s="71" t="s">
        <v>15</v>
      </c>
      <c r="L10" s="83" t="s">
        <v>16</v>
      </c>
      <c r="M10" s="69" t="s">
        <v>17</v>
      </c>
      <c r="N10" s="70" t="s">
        <v>18</v>
      </c>
      <c r="O10" s="70" t="s">
        <v>19</v>
      </c>
      <c r="P10" s="70"/>
      <c r="Q10" s="70"/>
      <c r="R10" s="70"/>
    </row>
    <row r="11" spans="1:18" ht="25.5" x14ac:dyDescent="0.2">
      <c r="A11" s="71"/>
      <c r="B11" s="71"/>
      <c r="C11" s="71"/>
      <c r="D11" s="71"/>
      <c r="E11" s="71"/>
      <c r="F11" s="71"/>
      <c r="G11" s="71"/>
      <c r="H11" s="71"/>
      <c r="I11" s="71"/>
      <c r="J11" s="71"/>
      <c r="K11" s="71"/>
      <c r="L11" s="83"/>
      <c r="M11" s="69"/>
      <c r="N11" s="70"/>
      <c r="O11" s="36" t="s">
        <v>20</v>
      </c>
      <c r="P11" s="36" t="s">
        <v>21</v>
      </c>
      <c r="Q11" s="36" t="s">
        <v>22</v>
      </c>
      <c r="R11" s="36" t="s">
        <v>23</v>
      </c>
    </row>
    <row r="12" spans="1:18" s="22" customFormat="1" ht="93.75" customHeight="1" x14ac:dyDescent="0.2">
      <c r="A12" s="27">
        <v>1</v>
      </c>
      <c r="B12" s="27">
        <v>1</v>
      </c>
      <c r="C12" s="27" t="s">
        <v>172</v>
      </c>
      <c r="D12" s="26" t="s">
        <v>26</v>
      </c>
      <c r="E12" s="27" t="s">
        <v>176</v>
      </c>
      <c r="F12" s="26" t="s">
        <v>211</v>
      </c>
      <c r="G12" s="28">
        <v>44347</v>
      </c>
      <c r="H12" s="27" t="s">
        <v>24</v>
      </c>
      <c r="I12" s="26" t="s">
        <v>212</v>
      </c>
      <c r="J12" s="26" t="s">
        <v>213</v>
      </c>
      <c r="K12" s="26" t="s">
        <v>214</v>
      </c>
      <c r="L12" s="3" t="s">
        <v>25</v>
      </c>
      <c r="M12" s="54"/>
      <c r="N12" s="46">
        <v>1</v>
      </c>
      <c r="O12" s="24"/>
      <c r="P12" s="24">
        <v>1</v>
      </c>
      <c r="Q12" s="27" t="s">
        <v>44</v>
      </c>
      <c r="R12" s="27" t="s">
        <v>44</v>
      </c>
    </row>
    <row r="13" spans="1:18" s="22" customFormat="1" ht="102" x14ac:dyDescent="0.2">
      <c r="A13" s="27">
        <f>1+A12</f>
        <v>2</v>
      </c>
      <c r="B13" s="27">
        <v>1</v>
      </c>
      <c r="C13" s="27" t="s">
        <v>172</v>
      </c>
      <c r="D13" s="26" t="s">
        <v>26</v>
      </c>
      <c r="E13" s="27" t="s">
        <v>176</v>
      </c>
      <c r="F13" s="26" t="s">
        <v>352</v>
      </c>
      <c r="G13" s="28">
        <v>44407</v>
      </c>
      <c r="H13" s="27" t="s">
        <v>24</v>
      </c>
      <c r="I13" s="26" t="s">
        <v>215</v>
      </c>
      <c r="J13" s="26" t="s">
        <v>216</v>
      </c>
      <c r="K13" s="26" t="s">
        <v>217</v>
      </c>
      <c r="L13" s="3" t="s">
        <v>25</v>
      </c>
      <c r="M13" s="18"/>
      <c r="N13" s="46">
        <v>1</v>
      </c>
      <c r="O13" s="55">
        <f>5/11</f>
        <v>0.45454545454545453</v>
      </c>
      <c r="P13" s="55">
        <f>10/11</f>
        <v>0.90909090909090906</v>
      </c>
      <c r="Q13" s="24">
        <v>1</v>
      </c>
      <c r="R13" s="27" t="s">
        <v>44</v>
      </c>
    </row>
    <row r="14" spans="1:18" s="22" customFormat="1" ht="90.75" customHeight="1" x14ac:dyDescent="0.2">
      <c r="A14" s="27">
        <f t="shared" ref="A14:A77" si="0">1+A13</f>
        <v>3</v>
      </c>
      <c r="B14" s="27">
        <v>3</v>
      </c>
      <c r="C14" s="27" t="s">
        <v>153</v>
      </c>
      <c r="D14" s="26" t="s">
        <v>26</v>
      </c>
      <c r="E14" s="27" t="s">
        <v>27</v>
      </c>
      <c r="F14" s="26" t="s">
        <v>173</v>
      </c>
      <c r="G14" s="28">
        <v>44561</v>
      </c>
      <c r="H14" s="27" t="s">
        <v>24</v>
      </c>
      <c r="I14" s="26" t="s">
        <v>174</v>
      </c>
      <c r="J14" s="26" t="s">
        <v>208</v>
      </c>
      <c r="K14" s="26" t="s">
        <v>175</v>
      </c>
      <c r="L14" s="3" t="s">
        <v>25</v>
      </c>
      <c r="M14" s="18"/>
      <c r="N14" s="46">
        <v>1</v>
      </c>
      <c r="O14" s="24">
        <v>0.25</v>
      </c>
      <c r="P14" s="24">
        <v>0.5</v>
      </c>
      <c r="Q14" s="24">
        <v>0.75</v>
      </c>
      <c r="R14" s="24">
        <v>1</v>
      </c>
    </row>
    <row r="15" spans="1:18" s="2" customFormat="1" ht="106.5" customHeight="1" x14ac:dyDescent="0.2">
      <c r="A15" s="27">
        <f t="shared" si="0"/>
        <v>4</v>
      </c>
      <c r="B15" s="27">
        <v>3</v>
      </c>
      <c r="C15" s="27" t="s">
        <v>153</v>
      </c>
      <c r="D15" s="26" t="s">
        <v>26</v>
      </c>
      <c r="E15" s="27" t="s">
        <v>27</v>
      </c>
      <c r="F15" s="26" t="s">
        <v>28</v>
      </c>
      <c r="G15" s="28">
        <v>44377</v>
      </c>
      <c r="H15" s="27" t="s">
        <v>24</v>
      </c>
      <c r="I15" s="26" t="s">
        <v>30</v>
      </c>
      <c r="J15" s="26" t="s">
        <v>31</v>
      </c>
      <c r="K15" s="26" t="s">
        <v>361</v>
      </c>
      <c r="L15" s="16" t="s">
        <v>25</v>
      </c>
      <c r="M15" s="18">
        <v>1</v>
      </c>
      <c r="N15" s="46">
        <v>1</v>
      </c>
      <c r="O15" s="24">
        <v>0.8</v>
      </c>
      <c r="P15" s="24">
        <v>1</v>
      </c>
      <c r="Q15" s="27" t="s">
        <v>29</v>
      </c>
      <c r="R15" s="27" t="s">
        <v>29</v>
      </c>
    </row>
    <row r="16" spans="1:18" ht="140.25" x14ac:dyDescent="0.2">
      <c r="A16" s="27">
        <f t="shared" si="0"/>
        <v>5</v>
      </c>
      <c r="B16" s="27">
        <v>3</v>
      </c>
      <c r="C16" s="27" t="s">
        <v>153</v>
      </c>
      <c r="D16" s="15" t="s">
        <v>32</v>
      </c>
      <c r="E16" s="12" t="s">
        <v>33</v>
      </c>
      <c r="F16" s="15" t="s">
        <v>34</v>
      </c>
      <c r="G16" s="30">
        <v>44561</v>
      </c>
      <c r="H16" s="12" t="s">
        <v>24</v>
      </c>
      <c r="I16" s="15" t="s">
        <v>35</v>
      </c>
      <c r="J16" s="15" t="s">
        <v>36</v>
      </c>
      <c r="K16" s="15" t="s">
        <v>269</v>
      </c>
      <c r="L16" s="16" t="s">
        <v>25</v>
      </c>
      <c r="M16" s="19">
        <v>1</v>
      </c>
      <c r="N16" s="47">
        <v>1</v>
      </c>
      <c r="O16" s="17">
        <v>1</v>
      </c>
      <c r="P16" s="17">
        <v>1</v>
      </c>
      <c r="Q16" s="17">
        <v>1</v>
      </c>
      <c r="R16" s="17">
        <v>1</v>
      </c>
    </row>
    <row r="17" spans="1:18" ht="91.5" customHeight="1" x14ac:dyDescent="0.2">
      <c r="A17" s="27">
        <f t="shared" si="0"/>
        <v>6</v>
      </c>
      <c r="B17" s="27">
        <v>3</v>
      </c>
      <c r="C17" s="27" t="s">
        <v>153</v>
      </c>
      <c r="D17" s="15" t="s">
        <v>32</v>
      </c>
      <c r="E17" s="12" t="s">
        <v>33</v>
      </c>
      <c r="F17" s="15" t="s">
        <v>37</v>
      </c>
      <c r="G17" s="30">
        <v>44561</v>
      </c>
      <c r="H17" s="12" t="s">
        <v>24</v>
      </c>
      <c r="I17" s="15" t="s">
        <v>38</v>
      </c>
      <c r="J17" s="15" t="s">
        <v>39</v>
      </c>
      <c r="K17" s="15" t="s">
        <v>270</v>
      </c>
      <c r="L17" s="16" t="s">
        <v>25</v>
      </c>
      <c r="M17" s="19">
        <v>1</v>
      </c>
      <c r="N17" s="47">
        <v>1</v>
      </c>
      <c r="O17" s="17">
        <v>1</v>
      </c>
      <c r="P17" s="17">
        <v>1</v>
      </c>
      <c r="Q17" s="17">
        <v>1</v>
      </c>
      <c r="R17" s="17">
        <v>1</v>
      </c>
    </row>
    <row r="18" spans="1:18" ht="51" x14ac:dyDescent="0.2">
      <c r="A18" s="27">
        <f t="shared" si="0"/>
        <v>7</v>
      </c>
      <c r="B18" s="27">
        <v>3</v>
      </c>
      <c r="C18" s="27" t="s">
        <v>153</v>
      </c>
      <c r="D18" s="15" t="s">
        <v>40</v>
      </c>
      <c r="E18" s="12" t="s">
        <v>41</v>
      </c>
      <c r="F18" s="15" t="s">
        <v>42</v>
      </c>
      <c r="G18" s="30">
        <v>44561</v>
      </c>
      <c r="H18" s="12" t="s">
        <v>24</v>
      </c>
      <c r="I18" s="26" t="s">
        <v>219</v>
      </c>
      <c r="J18" s="26" t="s">
        <v>196</v>
      </c>
      <c r="K18" s="26" t="s">
        <v>218</v>
      </c>
      <c r="L18" s="16" t="s">
        <v>25</v>
      </c>
      <c r="M18" s="19">
        <v>1</v>
      </c>
      <c r="N18" s="47">
        <v>1</v>
      </c>
      <c r="O18" s="17">
        <v>0.56000000000000005</v>
      </c>
      <c r="P18" s="17">
        <v>0.63</v>
      </c>
      <c r="Q18" s="17">
        <v>0.81</v>
      </c>
      <c r="R18" s="17">
        <v>1</v>
      </c>
    </row>
    <row r="19" spans="1:18" ht="76.5" x14ac:dyDescent="0.2">
      <c r="A19" s="27">
        <f t="shared" si="0"/>
        <v>8</v>
      </c>
      <c r="B19" s="27">
        <v>3</v>
      </c>
      <c r="C19" s="27" t="s">
        <v>153</v>
      </c>
      <c r="D19" s="26" t="s">
        <v>40</v>
      </c>
      <c r="E19" s="27" t="s">
        <v>41</v>
      </c>
      <c r="F19" s="26" t="s">
        <v>43</v>
      </c>
      <c r="G19" s="28">
        <v>44469</v>
      </c>
      <c r="H19" s="27" t="s">
        <v>24</v>
      </c>
      <c r="I19" s="26" t="s">
        <v>125</v>
      </c>
      <c r="J19" s="26" t="s">
        <v>195</v>
      </c>
      <c r="K19" s="26" t="s">
        <v>220</v>
      </c>
      <c r="L19" s="16" t="s">
        <v>25</v>
      </c>
      <c r="M19" s="19">
        <v>1</v>
      </c>
      <c r="N19" s="47">
        <v>1</v>
      </c>
      <c r="O19" s="24">
        <v>1</v>
      </c>
      <c r="P19" s="24">
        <v>1</v>
      </c>
      <c r="Q19" s="24">
        <v>1</v>
      </c>
      <c r="R19" s="27" t="s">
        <v>44</v>
      </c>
    </row>
    <row r="20" spans="1:18" ht="76.5" x14ac:dyDescent="0.2">
      <c r="A20" s="27">
        <f t="shared" si="0"/>
        <v>9</v>
      </c>
      <c r="B20" s="27">
        <v>3</v>
      </c>
      <c r="C20" s="27" t="s">
        <v>153</v>
      </c>
      <c r="D20" s="26" t="s">
        <v>40</v>
      </c>
      <c r="E20" s="27" t="s">
        <v>41</v>
      </c>
      <c r="F20" s="26" t="s">
        <v>360</v>
      </c>
      <c r="G20" s="28">
        <v>44469</v>
      </c>
      <c r="H20" s="27" t="s">
        <v>24</v>
      </c>
      <c r="I20" s="26" t="s">
        <v>126</v>
      </c>
      <c r="J20" s="26" t="s">
        <v>221</v>
      </c>
      <c r="K20" s="26" t="s">
        <v>359</v>
      </c>
      <c r="L20" s="16" t="s">
        <v>25</v>
      </c>
      <c r="M20" s="19">
        <v>1</v>
      </c>
      <c r="N20" s="47">
        <v>1</v>
      </c>
      <c r="O20" s="24">
        <v>1</v>
      </c>
      <c r="P20" s="24">
        <v>1</v>
      </c>
      <c r="Q20" s="24">
        <v>1</v>
      </c>
      <c r="R20" s="27" t="s">
        <v>44</v>
      </c>
    </row>
    <row r="21" spans="1:18" s="22" customFormat="1" ht="104.25" customHeight="1" x14ac:dyDescent="0.2">
      <c r="A21" s="27">
        <f t="shared" si="0"/>
        <v>10</v>
      </c>
      <c r="B21" s="27">
        <v>3</v>
      </c>
      <c r="C21" s="27" t="s">
        <v>153</v>
      </c>
      <c r="D21" s="26" t="s">
        <v>40</v>
      </c>
      <c r="E21" s="27" t="s">
        <v>41</v>
      </c>
      <c r="F21" s="26" t="s">
        <v>281</v>
      </c>
      <c r="G21" s="28">
        <v>44469</v>
      </c>
      <c r="H21" s="27" t="s">
        <v>65</v>
      </c>
      <c r="I21" s="26" t="s">
        <v>197</v>
      </c>
      <c r="J21" s="26" t="s">
        <v>198</v>
      </c>
      <c r="K21" s="26" t="s">
        <v>199</v>
      </c>
      <c r="L21" s="3" t="s">
        <v>25</v>
      </c>
      <c r="M21" s="18">
        <v>1</v>
      </c>
      <c r="N21" s="46">
        <v>1</v>
      </c>
      <c r="O21" s="24">
        <v>1</v>
      </c>
      <c r="P21" s="24">
        <v>1</v>
      </c>
      <c r="Q21" s="24">
        <v>1</v>
      </c>
      <c r="R21" s="27" t="s">
        <v>44</v>
      </c>
    </row>
    <row r="22" spans="1:18" ht="102" x14ac:dyDescent="0.2">
      <c r="A22" s="27">
        <f t="shared" si="0"/>
        <v>11</v>
      </c>
      <c r="B22" s="27">
        <v>3</v>
      </c>
      <c r="C22" s="27" t="s">
        <v>153</v>
      </c>
      <c r="D22" s="15" t="s">
        <v>40</v>
      </c>
      <c r="E22" s="12" t="s">
        <v>41</v>
      </c>
      <c r="F22" s="15" t="s">
        <v>222</v>
      </c>
      <c r="G22" s="30">
        <v>44561</v>
      </c>
      <c r="H22" s="12" t="s">
        <v>24</v>
      </c>
      <c r="I22" s="15" t="s">
        <v>223</v>
      </c>
      <c r="J22" s="15" t="s">
        <v>224</v>
      </c>
      <c r="K22" s="15" t="s">
        <v>225</v>
      </c>
      <c r="L22" s="16" t="s">
        <v>25</v>
      </c>
      <c r="M22" s="19">
        <v>1</v>
      </c>
      <c r="N22" s="47">
        <v>1</v>
      </c>
      <c r="O22" s="17">
        <v>0.41</v>
      </c>
      <c r="P22" s="17">
        <v>0.59</v>
      </c>
      <c r="Q22" s="17">
        <v>0.82</v>
      </c>
      <c r="R22" s="17">
        <v>1</v>
      </c>
    </row>
    <row r="23" spans="1:18" s="2" customFormat="1" ht="101.25" customHeight="1" x14ac:dyDescent="0.2">
      <c r="A23" s="27">
        <f t="shared" si="0"/>
        <v>12</v>
      </c>
      <c r="B23" s="13">
        <v>1</v>
      </c>
      <c r="C23" s="27" t="s">
        <v>155</v>
      </c>
      <c r="D23" s="26" t="s">
        <v>53</v>
      </c>
      <c r="E23" s="27" t="s">
        <v>48</v>
      </c>
      <c r="F23" s="26" t="s">
        <v>243</v>
      </c>
      <c r="G23" s="28">
        <v>44561</v>
      </c>
      <c r="H23" s="27" t="s">
        <v>24</v>
      </c>
      <c r="I23" s="26" t="s">
        <v>244</v>
      </c>
      <c r="J23" s="26" t="s">
        <v>245</v>
      </c>
      <c r="K23" s="26" t="s">
        <v>246</v>
      </c>
      <c r="L23" s="3" t="s">
        <v>25</v>
      </c>
      <c r="M23" s="18">
        <v>1</v>
      </c>
      <c r="N23" s="46">
        <v>1</v>
      </c>
      <c r="O23" s="14">
        <v>1</v>
      </c>
      <c r="P23" s="14">
        <v>1</v>
      </c>
      <c r="Q23" s="14">
        <v>1</v>
      </c>
      <c r="R23" s="14">
        <v>1</v>
      </c>
    </row>
    <row r="24" spans="1:18" s="2" customFormat="1" ht="98.25" customHeight="1" x14ac:dyDescent="0.2">
      <c r="A24" s="27">
        <f t="shared" si="0"/>
        <v>13</v>
      </c>
      <c r="B24" s="13">
        <v>1</v>
      </c>
      <c r="C24" s="27" t="s">
        <v>155</v>
      </c>
      <c r="D24" s="26" t="s">
        <v>53</v>
      </c>
      <c r="E24" s="27" t="s">
        <v>45</v>
      </c>
      <c r="F24" s="68" t="s">
        <v>46</v>
      </c>
      <c r="G24" s="28">
        <v>44561</v>
      </c>
      <c r="H24" s="27" t="s">
        <v>24</v>
      </c>
      <c r="I24" s="26" t="s">
        <v>227</v>
      </c>
      <c r="J24" s="26" t="s">
        <v>47</v>
      </c>
      <c r="K24" s="26" t="s">
        <v>226</v>
      </c>
      <c r="L24" s="3" t="s">
        <v>25</v>
      </c>
      <c r="M24" s="18">
        <v>1</v>
      </c>
      <c r="N24" s="46">
        <v>1</v>
      </c>
      <c r="O24" s="38" t="s">
        <v>44</v>
      </c>
      <c r="P24" s="38" t="s">
        <v>44</v>
      </c>
      <c r="Q24" s="38" t="s">
        <v>44</v>
      </c>
      <c r="R24" s="14">
        <v>1</v>
      </c>
    </row>
    <row r="25" spans="1:18" s="2" customFormat="1" ht="99.75" customHeight="1" x14ac:dyDescent="0.2">
      <c r="A25" s="27">
        <f t="shared" si="0"/>
        <v>14</v>
      </c>
      <c r="B25" s="13">
        <v>1</v>
      </c>
      <c r="C25" s="27" t="s">
        <v>155</v>
      </c>
      <c r="D25" s="26" t="s">
        <v>53</v>
      </c>
      <c r="E25" s="27" t="s">
        <v>45</v>
      </c>
      <c r="F25" s="68"/>
      <c r="G25" s="28">
        <v>44561</v>
      </c>
      <c r="H25" s="27" t="s">
        <v>24</v>
      </c>
      <c r="I25" s="26" t="s">
        <v>227</v>
      </c>
      <c r="J25" s="26" t="s">
        <v>228</v>
      </c>
      <c r="K25" s="26" t="s">
        <v>229</v>
      </c>
      <c r="L25" s="3" t="s">
        <v>25</v>
      </c>
      <c r="M25" s="18"/>
      <c r="N25" s="46">
        <v>1</v>
      </c>
      <c r="O25" s="37">
        <v>3.4273110199665173E-3</v>
      </c>
      <c r="P25" s="37">
        <v>0.8842821849116389</v>
      </c>
      <c r="Q25" s="37">
        <v>0.90509669951455196</v>
      </c>
      <c r="R25" s="14">
        <v>1</v>
      </c>
    </row>
    <row r="26" spans="1:18" s="2" customFormat="1" ht="114.75" x14ac:dyDescent="0.2">
      <c r="A26" s="27">
        <f t="shared" si="0"/>
        <v>15</v>
      </c>
      <c r="B26" s="13">
        <v>1</v>
      </c>
      <c r="C26" s="27" t="s">
        <v>155</v>
      </c>
      <c r="D26" s="26" t="s">
        <v>53</v>
      </c>
      <c r="E26" s="27" t="s">
        <v>48</v>
      </c>
      <c r="F26" s="26" t="s">
        <v>230</v>
      </c>
      <c r="G26" s="28">
        <v>44561</v>
      </c>
      <c r="H26" s="27" t="s">
        <v>24</v>
      </c>
      <c r="I26" s="26" t="s">
        <v>128</v>
      </c>
      <c r="J26" s="26" t="s">
        <v>247</v>
      </c>
      <c r="K26" s="26" t="s">
        <v>231</v>
      </c>
      <c r="L26" s="3" t="s">
        <v>25</v>
      </c>
      <c r="M26" s="18">
        <v>1</v>
      </c>
      <c r="N26" s="46">
        <v>1</v>
      </c>
      <c r="O26" s="14">
        <v>1</v>
      </c>
      <c r="P26" s="14">
        <v>1</v>
      </c>
      <c r="Q26" s="14">
        <v>1</v>
      </c>
      <c r="R26" s="14">
        <v>1</v>
      </c>
    </row>
    <row r="27" spans="1:18" s="2" customFormat="1" ht="86.25" customHeight="1" x14ac:dyDescent="0.2">
      <c r="A27" s="27">
        <f t="shared" si="0"/>
        <v>16</v>
      </c>
      <c r="B27" s="13">
        <v>1</v>
      </c>
      <c r="C27" s="27" t="s">
        <v>155</v>
      </c>
      <c r="D27" s="26" t="s">
        <v>53</v>
      </c>
      <c r="E27" s="95" t="s">
        <v>45</v>
      </c>
      <c r="F27" s="68" t="s">
        <v>156</v>
      </c>
      <c r="G27" s="96">
        <v>44561</v>
      </c>
      <c r="H27" s="13" t="s">
        <v>24</v>
      </c>
      <c r="I27" s="68" t="s">
        <v>248</v>
      </c>
      <c r="J27" s="68" t="s">
        <v>52</v>
      </c>
      <c r="K27" s="26" t="s">
        <v>232</v>
      </c>
      <c r="L27" s="3" t="s">
        <v>25</v>
      </c>
      <c r="M27" s="18"/>
      <c r="N27" s="46">
        <v>1</v>
      </c>
      <c r="O27" s="29" t="s">
        <v>44</v>
      </c>
      <c r="P27" s="29" t="s">
        <v>44</v>
      </c>
      <c r="Q27" s="29" t="s">
        <v>44</v>
      </c>
      <c r="R27" s="14">
        <v>1</v>
      </c>
    </row>
    <row r="28" spans="1:18" s="2" customFormat="1" ht="63.75" x14ac:dyDescent="0.2">
      <c r="A28" s="27">
        <f t="shared" si="0"/>
        <v>17</v>
      </c>
      <c r="B28" s="13">
        <v>1</v>
      </c>
      <c r="C28" s="27" t="s">
        <v>155</v>
      </c>
      <c r="D28" s="26" t="s">
        <v>53</v>
      </c>
      <c r="E28" s="95"/>
      <c r="F28" s="68"/>
      <c r="G28" s="96"/>
      <c r="H28" s="13" t="s">
        <v>24</v>
      </c>
      <c r="I28" s="68"/>
      <c r="J28" s="68"/>
      <c r="K28" s="26" t="s">
        <v>68</v>
      </c>
      <c r="L28" s="3" t="s">
        <v>25</v>
      </c>
      <c r="M28" s="18"/>
      <c r="N28" s="46">
        <v>1</v>
      </c>
      <c r="O28" s="29" t="s">
        <v>44</v>
      </c>
      <c r="P28" s="29" t="s">
        <v>44</v>
      </c>
      <c r="Q28" s="29" t="s">
        <v>44</v>
      </c>
      <c r="R28" s="14">
        <v>1</v>
      </c>
    </row>
    <row r="29" spans="1:18" s="4" customFormat="1" ht="86.25" customHeight="1" x14ac:dyDescent="0.25">
      <c r="A29" s="27">
        <f t="shared" si="0"/>
        <v>18</v>
      </c>
      <c r="B29" s="13">
        <v>1</v>
      </c>
      <c r="C29" s="27" t="s">
        <v>155</v>
      </c>
      <c r="D29" s="26" t="s">
        <v>53</v>
      </c>
      <c r="E29" s="27" t="s">
        <v>48</v>
      </c>
      <c r="F29" s="26" t="s">
        <v>354</v>
      </c>
      <c r="G29" s="28">
        <v>44561</v>
      </c>
      <c r="H29" s="27" t="s">
        <v>24</v>
      </c>
      <c r="I29" s="65" t="s">
        <v>365</v>
      </c>
      <c r="J29" s="26" t="s">
        <v>233</v>
      </c>
      <c r="K29" s="26" t="s">
        <v>234</v>
      </c>
      <c r="L29" s="3" t="s">
        <v>25</v>
      </c>
      <c r="M29" s="18"/>
      <c r="N29" s="46">
        <v>1</v>
      </c>
      <c r="O29" s="24">
        <v>1</v>
      </c>
      <c r="P29" s="24">
        <v>1</v>
      </c>
      <c r="Q29" s="24">
        <v>1</v>
      </c>
      <c r="R29" s="24">
        <v>1</v>
      </c>
    </row>
    <row r="30" spans="1:18" s="4" customFormat="1" ht="143.25" customHeight="1" x14ac:dyDescent="0.25">
      <c r="A30" s="27">
        <f t="shared" si="0"/>
        <v>19</v>
      </c>
      <c r="B30" s="13">
        <v>1</v>
      </c>
      <c r="C30" s="27" t="s">
        <v>157</v>
      </c>
      <c r="D30" s="26" t="s">
        <v>53</v>
      </c>
      <c r="E30" s="27" t="s">
        <v>51</v>
      </c>
      <c r="F30" s="26" t="s">
        <v>235</v>
      </c>
      <c r="G30" s="28">
        <v>44561</v>
      </c>
      <c r="H30" s="27" t="s">
        <v>24</v>
      </c>
      <c r="I30" s="26" t="s">
        <v>236</v>
      </c>
      <c r="J30" s="26" t="s">
        <v>237</v>
      </c>
      <c r="K30" s="26" t="s">
        <v>238</v>
      </c>
      <c r="L30" s="3" t="s">
        <v>25</v>
      </c>
      <c r="M30" s="18"/>
      <c r="N30" s="46">
        <v>1</v>
      </c>
      <c r="O30" s="24">
        <v>1</v>
      </c>
      <c r="P30" s="24">
        <v>1</v>
      </c>
      <c r="Q30" s="24">
        <v>1</v>
      </c>
      <c r="R30" s="24">
        <v>1</v>
      </c>
    </row>
    <row r="31" spans="1:18" s="4" customFormat="1" ht="86.25" customHeight="1" x14ac:dyDescent="0.25">
      <c r="A31" s="27">
        <f t="shared" si="0"/>
        <v>20</v>
      </c>
      <c r="B31" s="13">
        <v>1</v>
      </c>
      <c r="C31" s="27" t="s">
        <v>157</v>
      </c>
      <c r="D31" s="26" t="s">
        <v>53</v>
      </c>
      <c r="E31" s="27" t="s">
        <v>51</v>
      </c>
      <c r="F31" s="65" t="s">
        <v>370</v>
      </c>
      <c r="G31" s="28">
        <v>44561</v>
      </c>
      <c r="H31" s="27" t="s">
        <v>24</v>
      </c>
      <c r="I31" s="65" t="s">
        <v>366</v>
      </c>
      <c r="J31" s="65" t="s">
        <v>367</v>
      </c>
      <c r="K31" s="65" t="s">
        <v>368</v>
      </c>
      <c r="L31" s="3" t="s">
        <v>25</v>
      </c>
      <c r="M31" s="18">
        <v>1</v>
      </c>
      <c r="N31" s="46">
        <v>1</v>
      </c>
      <c r="O31" s="24">
        <v>1</v>
      </c>
      <c r="P31" s="24">
        <v>1</v>
      </c>
      <c r="Q31" s="24">
        <v>1</v>
      </c>
      <c r="R31" s="14">
        <v>1</v>
      </c>
    </row>
    <row r="32" spans="1:18" s="23" customFormat="1" ht="153" x14ac:dyDescent="0.25">
      <c r="A32" s="27">
        <f t="shared" si="0"/>
        <v>21</v>
      </c>
      <c r="B32" s="13">
        <v>1</v>
      </c>
      <c r="C32" s="27" t="s">
        <v>155</v>
      </c>
      <c r="D32" s="26" t="s">
        <v>53</v>
      </c>
      <c r="E32" s="27" t="s">
        <v>369</v>
      </c>
      <c r="F32" s="26" t="s">
        <v>337</v>
      </c>
      <c r="G32" s="28">
        <v>44561</v>
      </c>
      <c r="H32" s="27" t="s">
        <v>49</v>
      </c>
      <c r="I32" s="26" t="s">
        <v>129</v>
      </c>
      <c r="J32" s="26" t="s">
        <v>127</v>
      </c>
      <c r="K32" s="26" t="s">
        <v>249</v>
      </c>
      <c r="L32" s="3" t="s">
        <v>239</v>
      </c>
      <c r="M32" s="18"/>
      <c r="N32" s="48">
        <v>3</v>
      </c>
      <c r="O32" s="27" t="s">
        <v>44</v>
      </c>
      <c r="P32" s="27" t="s">
        <v>44</v>
      </c>
      <c r="Q32" s="27" t="s">
        <v>44</v>
      </c>
      <c r="R32" s="64">
        <v>3</v>
      </c>
    </row>
    <row r="33" spans="1:18" ht="104.25" customHeight="1" x14ac:dyDescent="0.2">
      <c r="A33" s="27">
        <f t="shared" si="0"/>
        <v>22</v>
      </c>
      <c r="B33" s="13">
        <v>1</v>
      </c>
      <c r="C33" s="27" t="s">
        <v>172</v>
      </c>
      <c r="D33" s="26" t="s">
        <v>53</v>
      </c>
      <c r="E33" s="27" t="s">
        <v>176</v>
      </c>
      <c r="F33" s="26" t="s">
        <v>250</v>
      </c>
      <c r="G33" s="28">
        <v>44561</v>
      </c>
      <c r="H33" s="27" t="s">
        <v>24</v>
      </c>
      <c r="I33" s="26" t="s">
        <v>240</v>
      </c>
      <c r="J33" s="26" t="s">
        <v>241</v>
      </c>
      <c r="K33" s="26" t="s">
        <v>242</v>
      </c>
      <c r="L33" s="3" t="s">
        <v>25</v>
      </c>
      <c r="M33" s="18"/>
      <c r="N33" s="46">
        <v>1</v>
      </c>
      <c r="O33" s="14">
        <v>0.1</v>
      </c>
      <c r="P33" s="14">
        <v>0.35</v>
      </c>
      <c r="Q33" s="14">
        <v>0.75</v>
      </c>
      <c r="R33" s="14">
        <v>1</v>
      </c>
    </row>
    <row r="34" spans="1:18" ht="63.75" x14ac:dyDescent="0.2">
      <c r="A34" s="27">
        <f t="shared" si="0"/>
        <v>23</v>
      </c>
      <c r="B34" s="27">
        <v>2</v>
      </c>
      <c r="C34" s="27" t="s">
        <v>169</v>
      </c>
      <c r="D34" s="26" t="s">
        <v>54</v>
      </c>
      <c r="E34" s="27" t="s">
        <v>55</v>
      </c>
      <c r="F34" s="26" t="s">
        <v>190</v>
      </c>
      <c r="G34" s="28">
        <v>44561</v>
      </c>
      <c r="H34" s="27" t="s">
        <v>24</v>
      </c>
      <c r="I34" s="26" t="s">
        <v>191</v>
      </c>
      <c r="J34" s="26" t="s">
        <v>194</v>
      </c>
      <c r="K34" s="26" t="s">
        <v>56</v>
      </c>
      <c r="L34" s="3" t="s">
        <v>25</v>
      </c>
      <c r="M34" s="18">
        <v>1</v>
      </c>
      <c r="N34" s="46">
        <v>1</v>
      </c>
      <c r="O34" s="24">
        <v>0.1</v>
      </c>
      <c r="P34" s="24">
        <v>0.3</v>
      </c>
      <c r="Q34" s="24">
        <v>0.6</v>
      </c>
      <c r="R34" s="24">
        <v>1</v>
      </c>
    </row>
    <row r="35" spans="1:18" ht="68.25" customHeight="1" x14ac:dyDescent="0.2">
      <c r="A35" s="27">
        <f t="shared" si="0"/>
        <v>24</v>
      </c>
      <c r="B35" s="27">
        <v>2</v>
      </c>
      <c r="C35" s="27" t="s">
        <v>171</v>
      </c>
      <c r="D35" s="26" t="s">
        <v>54</v>
      </c>
      <c r="E35" s="27" t="s">
        <v>55</v>
      </c>
      <c r="F35" s="26" t="s">
        <v>189</v>
      </c>
      <c r="G35" s="28">
        <v>44561</v>
      </c>
      <c r="H35" s="27" t="s">
        <v>24</v>
      </c>
      <c r="I35" s="26" t="s">
        <v>192</v>
      </c>
      <c r="J35" s="26" t="s">
        <v>193</v>
      </c>
      <c r="K35" s="26" t="s">
        <v>57</v>
      </c>
      <c r="L35" s="3" t="s">
        <v>25</v>
      </c>
      <c r="M35" s="18">
        <v>1.06</v>
      </c>
      <c r="N35" s="46">
        <v>1</v>
      </c>
      <c r="O35" s="24">
        <v>0.1</v>
      </c>
      <c r="P35" s="24">
        <v>0.3</v>
      </c>
      <c r="Q35" s="24">
        <v>0.6</v>
      </c>
      <c r="R35" s="24">
        <v>1</v>
      </c>
    </row>
    <row r="36" spans="1:18" ht="78" customHeight="1" x14ac:dyDescent="0.2">
      <c r="A36" s="27">
        <f t="shared" si="0"/>
        <v>25</v>
      </c>
      <c r="B36" s="27">
        <v>2</v>
      </c>
      <c r="C36" s="27" t="s">
        <v>170</v>
      </c>
      <c r="D36" s="26" t="s">
        <v>54</v>
      </c>
      <c r="E36" s="27" t="s">
        <v>58</v>
      </c>
      <c r="F36" s="26" t="s">
        <v>59</v>
      </c>
      <c r="G36" s="28">
        <v>44561</v>
      </c>
      <c r="H36" s="27" t="s">
        <v>24</v>
      </c>
      <c r="I36" s="26" t="s">
        <v>130</v>
      </c>
      <c r="J36" s="26" t="s">
        <v>60</v>
      </c>
      <c r="K36" s="26" t="s">
        <v>61</v>
      </c>
      <c r="L36" s="3" t="s">
        <v>25</v>
      </c>
      <c r="M36" s="18">
        <v>1</v>
      </c>
      <c r="N36" s="46">
        <v>1</v>
      </c>
      <c r="O36" s="24">
        <v>0.25</v>
      </c>
      <c r="P36" s="24">
        <v>0.5</v>
      </c>
      <c r="Q36" s="24">
        <v>0.75</v>
      </c>
      <c r="R36" s="24">
        <v>1</v>
      </c>
    </row>
    <row r="37" spans="1:18" ht="76.5" customHeight="1" x14ac:dyDescent="0.2">
      <c r="A37" s="27">
        <f t="shared" si="0"/>
        <v>26</v>
      </c>
      <c r="B37" s="27">
        <v>2</v>
      </c>
      <c r="C37" s="27" t="s">
        <v>170</v>
      </c>
      <c r="D37" s="26" t="s">
        <v>54</v>
      </c>
      <c r="E37" s="27" t="s">
        <v>62</v>
      </c>
      <c r="F37" s="26" t="s">
        <v>63</v>
      </c>
      <c r="G37" s="28">
        <v>44561</v>
      </c>
      <c r="H37" s="27" t="s">
        <v>24</v>
      </c>
      <c r="I37" s="26" t="s">
        <v>188</v>
      </c>
      <c r="J37" s="26" t="s">
        <v>311</v>
      </c>
      <c r="K37" s="26" t="s">
        <v>64</v>
      </c>
      <c r="L37" s="3" t="s">
        <v>25</v>
      </c>
      <c r="M37" s="18">
        <v>1</v>
      </c>
      <c r="N37" s="46">
        <v>1</v>
      </c>
      <c r="O37" s="24">
        <v>0.17</v>
      </c>
      <c r="P37" s="24">
        <v>0.5</v>
      </c>
      <c r="Q37" s="24">
        <v>0.67</v>
      </c>
      <c r="R37" s="24">
        <v>1</v>
      </c>
    </row>
    <row r="38" spans="1:18" s="4" customFormat="1" ht="63.75" x14ac:dyDescent="0.25">
      <c r="A38" s="27">
        <f t="shared" si="0"/>
        <v>27</v>
      </c>
      <c r="B38" s="27">
        <v>2</v>
      </c>
      <c r="C38" s="27" t="s">
        <v>170</v>
      </c>
      <c r="D38" s="26" t="s">
        <v>54</v>
      </c>
      <c r="E38" s="27" t="s">
        <v>62</v>
      </c>
      <c r="F38" s="26" t="s">
        <v>187</v>
      </c>
      <c r="G38" s="28">
        <v>44561</v>
      </c>
      <c r="H38" s="27" t="s">
        <v>24</v>
      </c>
      <c r="I38" s="26" t="s">
        <v>185</v>
      </c>
      <c r="J38" s="26" t="s">
        <v>186</v>
      </c>
      <c r="K38" s="26" t="s">
        <v>66</v>
      </c>
      <c r="L38" s="3" t="s">
        <v>25</v>
      </c>
      <c r="M38" s="18">
        <v>1</v>
      </c>
      <c r="N38" s="46">
        <v>1</v>
      </c>
      <c r="O38" s="24">
        <v>0</v>
      </c>
      <c r="P38" s="24">
        <v>0</v>
      </c>
      <c r="Q38" s="24">
        <v>0</v>
      </c>
      <c r="R38" s="24">
        <v>1</v>
      </c>
    </row>
    <row r="39" spans="1:18" s="4" customFormat="1" ht="63.75" x14ac:dyDescent="0.25">
      <c r="A39" s="27">
        <f t="shared" si="0"/>
        <v>28</v>
      </c>
      <c r="B39" s="27">
        <v>2</v>
      </c>
      <c r="C39" s="27" t="s">
        <v>170</v>
      </c>
      <c r="D39" s="26" t="s">
        <v>54</v>
      </c>
      <c r="E39" s="27" t="s">
        <v>62</v>
      </c>
      <c r="F39" s="26" t="s">
        <v>183</v>
      </c>
      <c r="G39" s="28">
        <v>44561</v>
      </c>
      <c r="H39" s="27" t="s">
        <v>24</v>
      </c>
      <c r="I39" s="26" t="s">
        <v>182</v>
      </c>
      <c r="J39" s="26" t="s">
        <v>184</v>
      </c>
      <c r="K39" s="26" t="s">
        <v>67</v>
      </c>
      <c r="L39" s="3" t="s">
        <v>25</v>
      </c>
      <c r="M39" s="18">
        <v>1</v>
      </c>
      <c r="N39" s="46">
        <v>1</v>
      </c>
      <c r="O39" s="24">
        <v>0</v>
      </c>
      <c r="P39" s="24">
        <v>0</v>
      </c>
      <c r="Q39" s="24">
        <v>0</v>
      </c>
      <c r="R39" s="24">
        <v>1</v>
      </c>
    </row>
    <row r="40" spans="1:18" s="5" customFormat="1" ht="119.25" customHeight="1" x14ac:dyDescent="0.25">
      <c r="A40" s="27">
        <f t="shared" si="0"/>
        <v>29</v>
      </c>
      <c r="B40" s="27">
        <v>3</v>
      </c>
      <c r="C40" s="27" t="s">
        <v>165</v>
      </c>
      <c r="D40" s="26" t="s">
        <v>69</v>
      </c>
      <c r="E40" s="27" t="s">
        <v>70</v>
      </c>
      <c r="F40" s="26" t="s">
        <v>251</v>
      </c>
      <c r="G40" s="31">
        <v>44561</v>
      </c>
      <c r="H40" s="27" t="s">
        <v>24</v>
      </c>
      <c r="I40" s="33" t="s">
        <v>209</v>
      </c>
      <c r="J40" s="33" t="s">
        <v>210</v>
      </c>
      <c r="K40" s="32" t="s">
        <v>252</v>
      </c>
      <c r="L40" s="3" t="s">
        <v>25</v>
      </c>
      <c r="M40" s="20" t="s">
        <v>71</v>
      </c>
      <c r="N40" s="49">
        <v>1</v>
      </c>
      <c r="O40" s="12" t="s">
        <v>44</v>
      </c>
      <c r="P40" s="6">
        <v>0.25</v>
      </c>
      <c r="Q40" s="6">
        <v>0.5</v>
      </c>
      <c r="R40" s="6">
        <v>1</v>
      </c>
    </row>
    <row r="41" spans="1:18" s="5" customFormat="1" ht="114.75" x14ac:dyDescent="0.25">
      <c r="A41" s="27">
        <f t="shared" si="0"/>
        <v>30</v>
      </c>
      <c r="B41" s="27">
        <v>1</v>
      </c>
      <c r="C41" s="27" t="s">
        <v>157</v>
      </c>
      <c r="D41" s="26" t="s">
        <v>69</v>
      </c>
      <c r="E41" s="27" t="s">
        <v>70</v>
      </c>
      <c r="F41" s="26" t="s">
        <v>253</v>
      </c>
      <c r="G41" s="31">
        <v>44561</v>
      </c>
      <c r="H41" s="27" t="s">
        <v>24</v>
      </c>
      <c r="I41" s="26" t="s">
        <v>254</v>
      </c>
      <c r="J41" s="26" t="s">
        <v>255</v>
      </c>
      <c r="K41" s="32" t="s">
        <v>256</v>
      </c>
      <c r="L41" s="3" t="s">
        <v>25</v>
      </c>
      <c r="M41" s="25">
        <v>1</v>
      </c>
      <c r="N41" s="49">
        <v>1</v>
      </c>
      <c r="O41" s="6">
        <v>0.1</v>
      </c>
      <c r="P41" s="6">
        <v>0.4</v>
      </c>
      <c r="Q41" s="6">
        <v>0.7</v>
      </c>
      <c r="R41" s="6">
        <v>1</v>
      </c>
    </row>
    <row r="42" spans="1:18" s="4" customFormat="1" ht="140.25" x14ac:dyDescent="0.25">
      <c r="A42" s="27">
        <f t="shared" si="0"/>
        <v>31</v>
      </c>
      <c r="B42" s="27">
        <v>3</v>
      </c>
      <c r="C42" s="27" t="s">
        <v>165</v>
      </c>
      <c r="D42" s="26" t="s">
        <v>69</v>
      </c>
      <c r="E42" s="27" t="s">
        <v>70</v>
      </c>
      <c r="F42" s="26" t="s">
        <v>257</v>
      </c>
      <c r="G42" s="31">
        <v>44561</v>
      </c>
      <c r="H42" s="27" t="s">
        <v>49</v>
      </c>
      <c r="I42" s="33" t="s">
        <v>72</v>
      </c>
      <c r="J42" s="33" t="s">
        <v>73</v>
      </c>
      <c r="K42" s="33" t="s">
        <v>258</v>
      </c>
      <c r="L42" s="3" t="s">
        <v>25</v>
      </c>
      <c r="M42" s="25">
        <v>0.94410000000000005</v>
      </c>
      <c r="N42" s="49">
        <v>0.94</v>
      </c>
      <c r="O42" s="6">
        <v>0.94</v>
      </c>
      <c r="P42" s="6">
        <v>0.94</v>
      </c>
      <c r="Q42" s="6">
        <v>0.94</v>
      </c>
      <c r="R42" s="6">
        <v>0.94</v>
      </c>
    </row>
    <row r="43" spans="1:18" s="4" customFormat="1" ht="86.25" customHeight="1" x14ac:dyDescent="0.25">
      <c r="A43" s="27">
        <f t="shared" si="0"/>
        <v>32</v>
      </c>
      <c r="B43" s="27">
        <v>1</v>
      </c>
      <c r="C43" s="27" t="s">
        <v>172</v>
      </c>
      <c r="D43" s="26" t="s">
        <v>74</v>
      </c>
      <c r="E43" s="27" t="s">
        <v>75</v>
      </c>
      <c r="F43" s="26" t="s">
        <v>261</v>
      </c>
      <c r="G43" s="31">
        <v>44561</v>
      </c>
      <c r="H43" s="27" t="s">
        <v>24</v>
      </c>
      <c r="I43" s="33" t="s">
        <v>178</v>
      </c>
      <c r="J43" s="33" t="s">
        <v>179</v>
      </c>
      <c r="K43" s="33" t="s">
        <v>259</v>
      </c>
      <c r="L43" s="3" t="s">
        <v>25</v>
      </c>
      <c r="M43" s="34"/>
      <c r="N43" s="49">
        <v>1</v>
      </c>
      <c r="O43" s="27" t="s">
        <v>44</v>
      </c>
      <c r="P43" s="6">
        <v>0.5</v>
      </c>
      <c r="Q43" s="6">
        <v>1</v>
      </c>
      <c r="R43" s="27" t="s">
        <v>44</v>
      </c>
    </row>
    <row r="44" spans="1:18" s="2" customFormat="1" ht="75.75" customHeight="1" x14ac:dyDescent="0.2">
      <c r="A44" s="27">
        <f t="shared" si="0"/>
        <v>33</v>
      </c>
      <c r="B44" s="27">
        <v>1</v>
      </c>
      <c r="C44" s="27" t="s">
        <v>166</v>
      </c>
      <c r="D44" s="26" t="s">
        <v>74</v>
      </c>
      <c r="E44" s="27" t="s">
        <v>75</v>
      </c>
      <c r="F44" s="26" t="s">
        <v>177</v>
      </c>
      <c r="G44" s="28">
        <v>44286</v>
      </c>
      <c r="H44" s="27" t="s">
        <v>24</v>
      </c>
      <c r="I44" s="33" t="s">
        <v>131</v>
      </c>
      <c r="J44" s="8" t="s">
        <v>262</v>
      </c>
      <c r="K44" s="26" t="s">
        <v>76</v>
      </c>
      <c r="L44" s="3" t="s">
        <v>25</v>
      </c>
      <c r="M44" s="18">
        <v>1</v>
      </c>
      <c r="N44" s="46">
        <v>1</v>
      </c>
      <c r="O44" s="24">
        <v>1</v>
      </c>
      <c r="P44" s="27" t="s">
        <v>44</v>
      </c>
      <c r="Q44" s="27" t="s">
        <v>44</v>
      </c>
      <c r="R44" s="27" t="s">
        <v>44</v>
      </c>
    </row>
    <row r="45" spans="1:18" s="2" customFormat="1" ht="123.75" customHeight="1" x14ac:dyDescent="0.2">
      <c r="A45" s="27">
        <f t="shared" si="0"/>
        <v>34</v>
      </c>
      <c r="B45" s="27">
        <v>1</v>
      </c>
      <c r="C45" s="27" t="s">
        <v>166</v>
      </c>
      <c r="D45" s="26" t="s">
        <v>74</v>
      </c>
      <c r="E45" s="27" t="s">
        <v>77</v>
      </c>
      <c r="F45" s="26" t="s">
        <v>263</v>
      </c>
      <c r="G45" s="28">
        <v>44561</v>
      </c>
      <c r="H45" s="27" t="s">
        <v>24</v>
      </c>
      <c r="I45" s="26" t="s">
        <v>180</v>
      </c>
      <c r="J45" s="26" t="s">
        <v>78</v>
      </c>
      <c r="K45" s="26" t="s">
        <v>260</v>
      </c>
      <c r="L45" s="3" t="s">
        <v>25</v>
      </c>
      <c r="M45" s="18">
        <v>1</v>
      </c>
      <c r="N45" s="46">
        <v>1</v>
      </c>
      <c r="O45" s="24">
        <v>0.05</v>
      </c>
      <c r="P45" s="24">
        <v>0.32</v>
      </c>
      <c r="Q45" s="24">
        <v>0.5</v>
      </c>
      <c r="R45" s="24">
        <v>1</v>
      </c>
    </row>
    <row r="46" spans="1:18" s="2" customFormat="1" ht="63.75" x14ac:dyDescent="0.2">
      <c r="A46" s="27">
        <f t="shared" si="0"/>
        <v>35</v>
      </c>
      <c r="B46" s="27">
        <v>1</v>
      </c>
      <c r="C46" s="27" t="s">
        <v>166</v>
      </c>
      <c r="D46" s="26" t="s">
        <v>74</v>
      </c>
      <c r="E46" s="27" t="s">
        <v>75</v>
      </c>
      <c r="F46" s="26" t="s">
        <v>264</v>
      </c>
      <c r="G46" s="28">
        <v>44561</v>
      </c>
      <c r="H46" s="27" t="s">
        <v>24</v>
      </c>
      <c r="I46" s="26" t="s">
        <v>265</v>
      </c>
      <c r="J46" s="26" t="s">
        <v>266</v>
      </c>
      <c r="K46" s="33" t="s">
        <v>267</v>
      </c>
      <c r="L46" s="3" t="s">
        <v>25</v>
      </c>
      <c r="M46" s="18">
        <v>1</v>
      </c>
      <c r="N46" s="46">
        <v>1</v>
      </c>
      <c r="O46" s="27" t="s">
        <v>44</v>
      </c>
      <c r="P46" s="24">
        <v>0.5</v>
      </c>
      <c r="Q46" s="24">
        <v>1</v>
      </c>
      <c r="R46" s="27" t="s">
        <v>44</v>
      </c>
    </row>
    <row r="47" spans="1:18" s="2" customFormat="1" ht="63.75" x14ac:dyDescent="0.2">
      <c r="A47" s="27">
        <f t="shared" si="0"/>
        <v>36</v>
      </c>
      <c r="B47" s="27">
        <v>1</v>
      </c>
      <c r="C47" s="27" t="s">
        <v>166</v>
      </c>
      <c r="D47" s="26" t="s">
        <v>74</v>
      </c>
      <c r="E47" s="27" t="s">
        <v>77</v>
      </c>
      <c r="F47" s="26" t="s">
        <v>79</v>
      </c>
      <c r="G47" s="28">
        <v>44561</v>
      </c>
      <c r="H47" s="27" t="s">
        <v>24</v>
      </c>
      <c r="I47" s="26" t="s">
        <v>80</v>
      </c>
      <c r="J47" s="26" t="s">
        <v>81</v>
      </c>
      <c r="K47" s="26" t="s">
        <v>82</v>
      </c>
      <c r="L47" s="3" t="s">
        <v>25</v>
      </c>
      <c r="M47" s="18">
        <v>1</v>
      </c>
      <c r="N47" s="46">
        <v>1</v>
      </c>
      <c r="O47" s="27" t="s">
        <v>44</v>
      </c>
      <c r="P47" s="27" t="s">
        <v>44</v>
      </c>
      <c r="Q47" s="27" t="s">
        <v>44</v>
      </c>
      <c r="R47" s="24">
        <v>1</v>
      </c>
    </row>
    <row r="48" spans="1:18" s="2" customFormat="1" ht="76.5" x14ac:dyDescent="0.2">
      <c r="A48" s="27">
        <f t="shared" si="0"/>
        <v>37</v>
      </c>
      <c r="B48" s="27">
        <v>1</v>
      </c>
      <c r="C48" s="27" t="s">
        <v>166</v>
      </c>
      <c r="D48" s="26" t="s">
        <v>74</v>
      </c>
      <c r="E48" s="27" t="s">
        <v>83</v>
      </c>
      <c r="F48" s="26" t="s">
        <v>268</v>
      </c>
      <c r="G48" s="28">
        <v>44530</v>
      </c>
      <c r="H48" s="27" t="s">
        <v>24</v>
      </c>
      <c r="I48" s="26" t="s">
        <v>84</v>
      </c>
      <c r="J48" s="26" t="s">
        <v>85</v>
      </c>
      <c r="K48" s="26" t="s">
        <v>86</v>
      </c>
      <c r="L48" s="3" t="s">
        <v>25</v>
      </c>
      <c r="M48" s="18">
        <v>1</v>
      </c>
      <c r="N48" s="46">
        <v>1</v>
      </c>
      <c r="O48" s="27" t="s">
        <v>44</v>
      </c>
      <c r="P48" s="27" t="s">
        <v>44</v>
      </c>
      <c r="Q48" s="27" t="s">
        <v>44</v>
      </c>
      <c r="R48" s="24">
        <v>1</v>
      </c>
    </row>
    <row r="49" spans="1:19" s="2" customFormat="1" ht="43.5" customHeight="1" x14ac:dyDescent="0.2">
      <c r="A49" s="27">
        <f t="shared" si="0"/>
        <v>38</v>
      </c>
      <c r="B49" s="27">
        <v>1</v>
      </c>
      <c r="C49" s="27" t="s">
        <v>166</v>
      </c>
      <c r="D49" s="26" t="s">
        <v>74</v>
      </c>
      <c r="E49" s="27" t="s">
        <v>181</v>
      </c>
      <c r="F49" s="26" t="s">
        <v>87</v>
      </c>
      <c r="G49" s="28">
        <v>44561</v>
      </c>
      <c r="H49" s="27" t="s">
        <v>24</v>
      </c>
      <c r="I49" s="26" t="s">
        <v>88</v>
      </c>
      <c r="J49" s="8" t="s">
        <v>89</v>
      </c>
      <c r="K49" s="26" t="s">
        <v>90</v>
      </c>
      <c r="L49" s="3" t="s">
        <v>25</v>
      </c>
      <c r="M49" s="18">
        <v>1</v>
      </c>
      <c r="N49" s="46">
        <v>1</v>
      </c>
      <c r="O49" s="27" t="s">
        <v>44</v>
      </c>
      <c r="P49" s="27" t="s">
        <v>44</v>
      </c>
      <c r="Q49" s="27" t="s">
        <v>44</v>
      </c>
      <c r="R49" s="24">
        <v>1</v>
      </c>
    </row>
    <row r="50" spans="1:19" ht="140.25" customHeight="1" x14ac:dyDescent="0.2">
      <c r="A50" s="27">
        <f t="shared" si="0"/>
        <v>39</v>
      </c>
      <c r="B50" s="27">
        <v>3</v>
      </c>
      <c r="C50" s="27" t="s">
        <v>168</v>
      </c>
      <c r="D50" s="26" t="s">
        <v>91</v>
      </c>
      <c r="E50" s="27" t="s">
        <v>92</v>
      </c>
      <c r="F50" s="68" t="s">
        <v>200</v>
      </c>
      <c r="G50" s="28">
        <v>44561</v>
      </c>
      <c r="H50" s="27" t="s">
        <v>24</v>
      </c>
      <c r="I50" s="26" t="s">
        <v>132</v>
      </c>
      <c r="J50" s="26" t="s">
        <v>93</v>
      </c>
      <c r="K50" s="26" t="s">
        <v>94</v>
      </c>
      <c r="L50" s="16" t="s">
        <v>25</v>
      </c>
      <c r="M50" s="21">
        <v>1</v>
      </c>
      <c r="N50" s="49">
        <v>1</v>
      </c>
      <c r="O50" s="6">
        <v>0.09</v>
      </c>
      <c r="P50" s="6">
        <f>O50+9%</f>
        <v>0.18</v>
      </c>
      <c r="Q50" s="6">
        <f>P50+27%</f>
        <v>0.45</v>
      </c>
      <c r="R50" s="6">
        <f>Q50+55%</f>
        <v>1</v>
      </c>
    </row>
    <row r="51" spans="1:19" ht="147.75" customHeight="1" x14ac:dyDescent="0.2">
      <c r="A51" s="27">
        <f t="shared" si="0"/>
        <v>40</v>
      </c>
      <c r="B51" s="27">
        <v>3</v>
      </c>
      <c r="C51" s="27" t="s">
        <v>168</v>
      </c>
      <c r="D51" s="26" t="s">
        <v>91</v>
      </c>
      <c r="E51" s="27" t="s">
        <v>92</v>
      </c>
      <c r="F51" s="68"/>
      <c r="G51" s="28">
        <v>44561</v>
      </c>
      <c r="H51" s="27" t="s">
        <v>24</v>
      </c>
      <c r="I51" s="26" t="s">
        <v>271</v>
      </c>
      <c r="J51" s="26" t="s">
        <v>272</v>
      </c>
      <c r="K51" s="26" t="s">
        <v>273</v>
      </c>
      <c r="L51" s="3" t="s">
        <v>25</v>
      </c>
      <c r="M51" s="21">
        <v>1</v>
      </c>
      <c r="N51" s="49">
        <v>1</v>
      </c>
      <c r="O51" s="27" t="s">
        <v>44</v>
      </c>
      <c r="P51" s="27" t="s">
        <v>44</v>
      </c>
      <c r="Q51" s="24">
        <v>0.5</v>
      </c>
      <c r="R51" s="6">
        <v>1</v>
      </c>
    </row>
    <row r="52" spans="1:19" ht="176.25" customHeight="1" x14ac:dyDescent="0.2">
      <c r="A52" s="27">
        <f t="shared" si="0"/>
        <v>41</v>
      </c>
      <c r="B52" s="27">
        <v>3</v>
      </c>
      <c r="C52" s="27" t="s">
        <v>168</v>
      </c>
      <c r="D52" s="26" t="s">
        <v>91</v>
      </c>
      <c r="E52" s="27" t="s">
        <v>92</v>
      </c>
      <c r="F52" s="68" t="s">
        <v>201</v>
      </c>
      <c r="G52" s="28">
        <v>44561</v>
      </c>
      <c r="H52" s="27" t="s">
        <v>24</v>
      </c>
      <c r="I52" s="26" t="s">
        <v>133</v>
      </c>
      <c r="J52" s="26" t="s">
        <v>353</v>
      </c>
      <c r="K52" s="26" t="s">
        <v>274</v>
      </c>
      <c r="L52" s="16" t="s">
        <v>25</v>
      </c>
      <c r="M52" s="21">
        <v>1</v>
      </c>
      <c r="N52" s="49">
        <v>1</v>
      </c>
      <c r="O52" s="6">
        <v>0.23</v>
      </c>
      <c r="P52" s="6">
        <f>O52+12%</f>
        <v>0.35</v>
      </c>
      <c r="Q52" s="6">
        <f>P52+19%</f>
        <v>0.54</v>
      </c>
      <c r="R52" s="6">
        <f>Q52+46%</f>
        <v>1</v>
      </c>
    </row>
    <row r="53" spans="1:19" ht="170.25" customHeight="1" x14ac:dyDescent="0.2">
      <c r="A53" s="27">
        <f t="shared" si="0"/>
        <v>42</v>
      </c>
      <c r="B53" s="27">
        <v>3</v>
      </c>
      <c r="C53" s="27" t="s">
        <v>168</v>
      </c>
      <c r="D53" s="26" t="s">
        <v>91</v>
      </c>
      <c r="E53" s="27" t="s">
        <v>92</v>
      </c>
      <c r="F53" s="68"/>
      <c r="G53" s="28">
        <v>44561</v>
      </c>
      <c r="H53" s="27" t="s">
        <v>24</v>
      </c>
      <c r="I53" s="26" t="s">
        <v>275</v>
      </c>
      <c r="J53" s="26" t="s">
        <v>276</v>
      </c>
      <c r="K53" s="26" t="s">
        <v>277</v>
      </c>
      <c r="L53" s="16" t="s">
        <v>25</v>
      </c>
      <c r="M53" s="21">
        <v>1</v>
      </c>
      <c r="N53" s="49">
        <v>1</v>
      </c>
      <c r="O53" s="6">
        <v>0.27300000000000002</v>
      </c>
      <c r="P53" s="6">
        <f>O53+18.2%</f>
        <v>0.45500000000000002</v>
      </c>
      <c r="Q53" s="6">
        <f>P53+27.3%</f>
        <v>0.72799999999999998</v>
      </c>
      <c r="R53" s="6">
        <f>Q53+27.3%</f>
        <v>1.0009999999999999</v>
      </c>
    </row>
    <row r="54" spans="1:19" ht="113.25" customHeight="1" x14ac:dyDescent="0.2">
      <c r="A54" s="27">
        <f t="shared" si="0"/>
        <v>43</v>
      </c>
      <c r="B54" s="27">
        <v>3</v>
      </c>
      <c r="C54" s="27" t="s">
        <v>168</v>
      </c>
      <c r="D54" s="26" t="s">
        <v>91</v>
      </c>
      <c r="E54" s="27" t="s">
        <v>92</v>
      </c>
      <c r="F54" s="26" t="s">
        <v>278</v>
      </c>
      <c r="G54" s="28">
        <v>44377</v>
      </c>
      <c r="H54" s="27" t="s">
        <v>24</v>
      </c>
      <c r="I54" s="26" t="s">
        <v>134</v>
      </c>
      <c r="J54" s="26" t="s">
        <v>95</v>
      </c>
      <c r="K54" s="26" t="s">
        <v>279</v>
      </c>
      <c r="L54" s="16" t="s">
        <v>25</v>
      </c>
      <c r="M54" s="21" t="s">
        <v>96</v>
      </c>
      <c r="N54" s="49">
        <v>1</v>
      </c>
      <c r="O54" s="6">
        <v>1</v>
      </c>
      <c r="P54" s="6" t="s">
        <v>97</v>
      </c>
      <c r="Q54" s="6" t="s">
        <v>97</v>
      </c>
      <c r="R54" s="6" t="s">
        <v>97</v>
      </c>
    </row>
    <row r="55" spans="1:19" ht="63.75" x14ac:dyDescent="0.2">
      <c r="A55" s="27">
        <f t="shared" si="0"/>
        <v>44</v>
      </c>
      <c r="B55" s="27">
        <v>3</v>
      </c>
      <c r="C55" s="27" t="s">
        <v>168</v>
      </c>
      <c r="D55" s="26" t="s">
        <v>91</v>
      </c>
      <c r="E55" s="27" t="s">
        <v>92</v>
      </c>
      <c r="F55" s="26" t="s">
        <v>98</v>
      </c>
      <c r="G55" s="28">
        <v>44561</v>
      </c>
      <c r="H55" s="27" t="s">
        <v>65</v>
      </c>
      <c r="I55" s="26" t="s">
        <v>135</v>
      </c>
      <c r="J55" s="26" t="s">
        <v>99</v>
      </c>
      <c r="K55" s="26" t="s">
        <v>280</v>
      </c>
      <c r="L55" s="16" t="s">
        <v>25</v>
      </c>
      <c r="M55" s="21">
        <v>1</v>
      </c>
      <c r="N55" s="49">
        <v>1</v>
      </c>
      <c r="O55" s="6">
        <v>1</v>
      </c>
      <c r="P55" s="6">
        <v>1</v>
      </c>
      <c r="Q55" s="6">
        <v>1</v>
      </c>
      <c r="R55" s="6">
        <v>1</v>
      </c>
    </row>
    <row r="56" spans="1:19" ht="51" x14ac:dyDescent="0.2">
      <c r="A56" s="27">
        <f t="shared" si="0"/>
        <v>45</v>
      </c>
      <c r="B56" s="27">
        <v>1</v>
      </c>
      <c r="C56" s="27" t="s">
        <v>167</v>
      </c>
      <c r="D56" s="26" t="s">
        <v>100</v>
      </c>
      <c r="E56" s="27" t="s">
        <v>104</v>
      </c>
      <c r="F56" s="26" t="s">
        <v>102</v>
      </c>
      <c r="G56" s="28">
        <v>44561</v>
      </c>
      <c r="H56" s="27" t="s">
        <v>24</v>
      </c>
      <c r="I56" s="26" t="s">
        <v>282</v>
      </c>
      <c r="J56" s="26" t="s">
        <v>283</v>
      </c>
      <c r="K56" s="26" t="s">
        <v>205</v>
      </c>
      <c r="L56" s="16" t="s">
        <v>25</v>
      </c>
      <c r="M56" s="19">
        <v>1</v>
      </c>
      <c r="N56" s="47">
        <v>1</v>
      </c>
      <c r="O56" s="17">
        <v>1</v>
      </c>
      <c r="P56" s="17">
        <v>1</v>
      </c>
      <c r="Q56" s="17">
        <v>1</v>
      </c>
      <c r="R56" s="17">
        <v>1</v>
      </c>
    </row>
    <row r="57" spans="1:19" ht="140.25" x14ac:dyDescent="0.2">
      <c r="A57" s="27">
        <f t="shared" si="0"/>
        <v>46</v>
      </c>
      <c r="B57" s="27">
        <v>1</v>
      </c>
      <c r="C57" s="27" t="s">
        <v>167</v>
      </c>
      <c r="D57" s="26" t="s">
        <v>100</v>
      </c>
      <c r="E57" s="27" t="s">
        <v>104</v>
      </c>
      <c r="F57" s="68" t="s">
        <v>103</v>
      </c>
      <c r="G57" s="28">
        <v>44561</v>
      </c>
      <c r="H57" s="27" t="s">
        <v>24</v>
      </c>
      <c r="I57" s="26" t="s">
        <v>284</v>
      </c>
      <c r="J57" s="26" t="s">
        <v>285</v>
      </c>
      <c r="K57" s="26" t="s">
        <v>286</v>
      </c>
      <c r="L57" s="16" t="s">
        <v>25</v>
      </c>
      <c r="M57" s="19">
        <v>0.7</v>
      </c>
      <c r="N57" s="47">
        <v>0.75</v>
      </c>
      <c r="O57" s="56">
        <v>0.75</v>
      </c>
      <c r="P57" s="17">
        <v>0.75</v>
      </c>
      <c r="Q57" s="17">
        <v>0.75</v>
      </c>
      <c r="R57" s="17">
        <v>0.75</v>
      </c>
    </row>
    <row r="58" spans="1:19" ht="140.25" x14ac:dyDescent="0.2">
      <c r="A58" s="27">
        <f t="shared" si="0"/>
        <v>47</v>
      </c>
      <c r="B58" s="27">
        <v>1</v>
      </c>
      <c r="C58" s="27" t="s">
        <v>167</v>
      </c>
      <c r="D58" s="26" t="s">
        <v>100</v>
      </c>
      <c r="E58" s="27" t="s">
        <v>204</v>
      </c>
      <c r="F58" s="68"/>
      <c r="G58" s="28">
        <v>44561</v>
      </c>
      <c r="H58" s="27" t="s">
        <v>24</v>
      </c>
      <c r="I58" s="26" t="s">
        <v>287</v>
      </c>
      <c r="J58" s="26" t="s">
        <v>288</v>
      </c>
      <c r="K58" s="26" t="s">
        <v>336</v>
      </c>
      <c r="L58" s="16" t="s">
        <v>25</v>
      </c>
      <c r="M58" s="19">
        <v>0.4</v>
      </c>
      <c r="N58" s="47">
        <v>0.85</v>
      </c>
      <c r="O58" s="17">
        <v>0.85</v>
      </c>
      <c r="P58" s="17">
        <v>0.85</v>
      </c>
      <c r="Q58" s="17">
        <v>0.85</v>
      </c>
      <c r="R58" s="17">
        <v>0.85</v>
      </c>
    </row>
    <row r="59" spans="1:19" ht="89.25" x14ac:dyDescent="0.2">
      <c r="A59" s="27">
        <f t="shared" si="0"/>
        <v>48</v>
      </c>
      <c r="B59" s="27">
        <v>1</v>
      </c>
      <c r="C59" s="27" t="s">
        <v>167</v>
      </c>
      <c r="D59" s="26" t="s">
        <v>100</v>
      </c>
      <c r="E59" s="27" t="s">
        <v>101</v>
      </c>
      <c r="F59" s="26" t="s">
        <v>105</v>
      </c>
      <c r="G59" s="28">
        <v>44561</v>
      </c>
      <c r="H59" s="27" t="s">
        <v>24</v>
      </c>
      <c r="I59" s="26" t="s">
        <v>289</v>
      </c>
      <c r="J59" s="26" t="s">
        <v>290</v>
      </c>
      <c r="K59" s="26" t="s">
        <v>106</v>
      </c>
      <c r="L59" s="16" t="s">
        <v>25</v>
      </c>
      <c r="M59" s="19">
        <v>0.71</v>
      </c>
      <c r="N59" s="47">
        <v>0.85</v>
      </c>
      <c r="O59" s="17">
        <v>0.15</v>
      </c>
      <c r="P59" s="17">
        <v>0.45</v>
      </c>
      <c r="Q59" s="17">
        <v>0.75</v>
      </c>
      <c r="R59" s="17">
        <v>0.85</v>
      </c>
    </row>
    <row r="60" spans="1:19" ht="63.75" x14ac:dyDescent="0.2">
      <c r="A60" s="27">
        <f t="shared" si="0"/>
        <v>49</v>
      </c>
      <c r="B60" s="27">
        <v>1</v>
      </c>
      <c r="C60" s="27" t="s">
        <v>167</v>
      </c>
      <c r="D60" s="26" t="s">
        <v>100</v>
      </c>
      <c r="E60" s="27" t="s">
        <v>104</v>
      </c>
      <c r="F60" s="26" t="s">
        <v>107</v>
      </c>
      <c r="G60" s="28">
        <v>44561</v>
      </c>
      <c r="H60" s="27" t="s">
        <v>24</v>
      </c>
      <c r="I60" s="26" t="s">
        <v>291</v>
      </c>
      <c r="J60" s="26" t="s">
        <v>292</v>
      </c>
      <c r="K60" s="26" t="s">
        <v>203</v>
      </c>
      <c r="L60" s="16" t="s">
        <v>25</v>
      </c>
      <c r="M60" s="19">
        <v>1</v>
      </c>
      <c r="N60" s="47">
        <v>1</v>
      </c>
      <c r="O60" s="17">
        <v>0.2</v>
      </c>
      <c r="P60" s="17">
        <v>0.5</v>
      </c>
      <c r="Q60" s="17">
        <v>0.8</v>
      </c>
      <c r="R60" s="17">
        <v>1</v>
      </c>
    </row>
    <row r="61" spans="1:19" ht="51" x14ac:dyDescent="0.2">
      <c r="A61" s="27">
        <f t="shared" si="0"/>
        <v>50</v>
      </c>
      <c r="B61" s="27">
        <v>1</v>
      </c>
      <c r="C61" s="27" t="s">
        <v>167</v>
      </c>
      <c r="D61" s="26" t="s">
        <v>100</v>
      </c>
      <c r="E61" s="27" t="s">
        <v>108</v>
      </c>
      <c r="F61" s="26" t="s">
        <v>158</v>
      </c>
      <c r="G61" s="28">
        <v>44561</v>
      </c>
      <c r="H61" s="27" t="s">
        <v>65</v>
      </c>
      <c r="I61" s="26" t="s">
        <v>293</v>
      </c>
      <c r="J61" s="26" t="s">
        <v>294</v>
      </c>
      <c r="K61" s="26" t="s">
        <v>109</v>
      </c>
      <c r="L61" s="16" t="s">
        <v>25</v>
      </c>
      <c r="M61" s="19">
        <v>0.9</v>
      </c>
      <c r="N61" s="47">
        <v>1</v>
      </c>
      <c r="O61" s="17">
        <v>0.25</v>
      </c>
      <c r="P61" s="17">
        <v>0.5</v>
      </c>
      <c r="Q61" s="17">
        <v>0.75</v>
      </c>
      <c r="R61" s="17">
        <v>1</v>
      </c>
    </row>
    <row r="62" spans="1:19" ht="60.75" customHeight="1" x14ac:dyDescent="0.2">
      <c r="A62" s="27">
        <f t="shared" si="0"/>
        <v>51</v>
      </c>
      <c r="B62" s="12">
        <v>3</v>
      </c>
      <c r="C62" s="27" t="s">
        <v>154</v>
      </c>
      <c r="D62" s="26" t="s">
        <v>110</v>
      </c>
      <c r="E62" s="27" t="s">
        <v>111</v>
      </c>
      <c r="F62" s="26" t="s">
        <v>112</v>
      </c>
      <c r="G62" s="28">
        <v>44561</v>
      </c>
      <c r="H62" s="27" t="s">
        <v>24</v>
      </c>
      <c r="I62" s="26" t="s">
        <v>136</v>
      </c>
      <c r="J62" s="26" t="s">
        <v>113</v>
      </c>
      <c r="K62" s="26" t="s">
        <v>114</v>
      </c>
      <c r="L62" s="16" t="s">
        <v>25</v>
      </c>
      <c r="M62" s="18">
        <v>0.95</v>
      </c>
      <c r="N62" s="46">
        <v>1</v>
      </c>
      <c r="O62" s="24">
        <v>0.25</v>
      </c>
      <c r="P62" s="24">
        <v>0.5</v>
      </c>
      <c r="Q62" s="24">
        <v>0.75</v>
      </c>
      <c r="R62" s="24">
        <v>1</v>
      </c>
    </row>
    <row r="63" spans="1:19" ht="51" x14ac:dyDescent="0.2">
      <c r="A63" s="27">
        <f t="shared" si="0"/>
        <v>52</v>
      </c>
      <c r="B63" s="12">
        <v>3</v>
      </c>
      <c r="C63" s="27" t="s">
        <v>154</v>
      </c>
      <c r="D63" s="26" t="s">
        <v>110</v>
      </c>
      <c r="E63" s="27" t="s">
        <v>115</v>
      </c>
      <c r="F63" s="26" t="s">
        <v>116</v>
      </c>
      <c r="G63" s="28">
        <v>44561</v>
      </c>
      <c r="H63" s="27" t="s">
        <v>49</v>
      </c>
      <c r="I63" s="26" t="s">
        <v>295</v>
      </c>
      <c r="J63" s="26" t="s">
        <v>207</v>
      </c>
      <c r="K63" s="26" t="s">
        <v>206</v>
      </c>
      <c r="L63" s="16" t="s">
        <v>25</v>
      </c>
      <c r="M63" s="43" t="s">
        <v>44</v>
      </c>
      <c r="N63" s="46">
        <v>1</v>
      </c>
      <c r="O63" s="24">
        <v>1</v>
      </c>
      <c r="P63" s="24">
        <v>1</v>
      </c>
      <c r="Q63" s="24">
        <v>1</v>
      </c>
      <c r="R63" s="24">
        <v>1</v>
      </c>
    </row>
    <row r="64" spans="1:19" ht="63.75" x14ac:dyDescent="0.2">
      <c r="A64" s="27">
        <f t="shared" si="0"/>
        <v>53</v>
      </c>
      <c r="B64" s="12">
        <v>3</v>
      </c>
      <c r="C64" s="27" t="s">
        <v>154</v>
      </c>
      <c r="D64" s="26" t="s">
        <v>110</v>
      </c>
      <c r="E64" s="27" t="s">
        <v>111</v>
      </c>
      <c r="F64" s="26" t="s">
        <v>117</v>
      </c>
      <c r="G64" s="28">
        <v>44561</v>
      </c>
      <c r="H64" s="27" t="s">
        <v>49</v>
      </c>
      <c r="I64" s="26" t="s">
        <v>137</v>
      </c>
      <c r="J64" s="66" t="s">
        <v>118</v>
      </c>
      <c r="K64" s="66" t="s">
        <v>372</v>
      </c>
      <c r="L64" s="40" t="s">
        <v>371</v>
      </c>
      <c r="M64" s="43">
        <v>10</v>
      </c>
      <c r="N64" s="50">
        <v>10</v>
      </c>
      <c r="O64" s="57">
        <v>10</v>
      </c>
      <c r="P64" s="57">
        <v>10</v>
      </c>
      <c r="Q64" s="57">
        <v>10</v>
      </c>
      <c r="R64" s="57">
        <v>10</v>
      </c>
      <c r="S64" s="67"/>
    </row>
    <row r="65" spans="1:18" ht="76.5" x14ac:dyDescent="0.2">
      <c r="A65" s="27">
        <f t="shared" si="0"/>
        <v>54</v>
      </c>
      <c r="B65" s="12">
        <v>3</v>
      </c>
      <c r="C65" s="27" t="s">
        <v>154</v>
      </c>
      <c r="D65" s="26" t="s">
        <v>110</v>
      </c>
      <c r="E65" s="27" t="s">
        <v>119</v>
      </c>
      <c r="F65" s="26" t="s">
        <v>120</v>
      </c>
      <c r="G65" s="28">
        <v>44561</v>
      </c>
      <c r="H65" s="27" t="s">
        <v>24</v>
      </c>
      <c r="I65" s="26" t="s">
        <v>344</v>
      </c>
      <c r="J65" s="26" t="s">
        <v>343</v>
      </c>
      <c r="K65" s="26" t="s">
        <v>340</v>
      </c>
      <c r="L65" s="40" t="s">
        <v>25</v>
      </c>
      <c r="M65" s="18">
        <v>1</v>
      </c>
      <c r="N65" s="46">
        <v>1</v>
      </c>
      <c r="O65" s="24">
        <v>0.1</v>
      </c>
      <c r="P65" s="24">
        <v>0.7</v>
      </c>
      <c r="Q65" s="24">
        <v>0.85</v>
      </c>
      <c r="R65" s="24">
        <v>1</v>
      </c>
    </row>
    <row r="66" spans="1:18" ht="89.25" customHeight="1" x14ac:dyDescent="0.2">
      <c r="A66" s="27">
        <f t="shared" si="0"/>
        <v>55</v>
      </c>
      <c r="B66" s="12">
        <v>3</v>
      </c>
      <c r="C66" s="27" t="s">
        <v>154</v>
      </c>
      <c r="D66" s="26" t="s">
        <v>110</v>
      </c>
      <c r="E66" s="27" t="s">
        <v>92</v>
      </c>
      <c r="F66" s="26" t="s">
        <v>296</v>
      </c>
      <c r="G66" s="28">
        <v>44561</v>
      </c>
      <c r="H66" s="27" t="s">
        <v>65</v>
      </c>
      <c r="I66" s="26" t="s">
        <v>138</v>
      </c>
      <c r="J66" s="26" t="s">
        <v>297</v>
      </c>
      <c r="K66" s="26" t="s">
        <v>339</v>
      </c>
      <c r="L66" s="40" t="s">
        <v>25</v>
      </c>
      <c r="M66" s="18">
        <v>0.9</v>
      </c>
      <c r="N66" s="46">
        <v>1</v>
      </c>
      <c r="O66" s="24">
        <v>0.9</v>
      </c>
      <c r="P66" s="24">
        <v>0.9</v>
      </c>
      <c r="Q66" s="24">
        <v>0.9</v>
      </c>
      <c r="R66" s="24">
        <v>0.9</v>
      </c>
    </row>
    <row r="67" spans="1:18" ht="89.25" x14ac:dyDescent="0.2">
      <c r="A67" s="27">
        <f t="shared" si="0"/>
        <v>56</v>
      </c>
      <c r="B67" s="12">
        <v>3</v>
      </c>
      <c r="C67" s="27" t="s">
        <v>154</v>
      </c>
      <c r="D67" s="26" t="s">
        <v>110</v>
      </c>
      <c r="E67" s="27" t="s">
        <v>92</v>
      </c>
      <c r="F67" s="26" t="s">
        <v>298</v>
      </c>
      <c r="G67" s="28">
        <v>44561</v>
      </c>
      <c r="H67" s="27" t="s">
        <v>65</v>
      </c>
      <c r="I67" s="26" t="s">
        <v>139</v>
      </c>
      <c r="J67" s="26" t="s">
        <v>342</v>
      </c>
      <c r="K67" s="26" t="s">
        <v>341</v>
      </c>
      <c r="L67" s="40" t="s">
        <v>25</v>
      </c>
      <c r="M67" s="18">
        <v>0.9</v>
      </c>
      <c r="N67" s="46">
        <v>1</v>
      </c>
      <c r="O67" s="24">
        <v>0.9</v>
      </c>
      <c r="P67" s="24">
        <v>0.9</v>
      </c>
      <c r="Q67" s="24">
        <v>0.9</v>
      </c>
      <c r="R67" s="24">
        <v>0.9</v>
      </c>
    </row>
    <row r="68" spans="1:18" ht="76.5" x14ac:dyDescent="0.2">
      <c r="A68" s="27">
        <f t="shared" si="0"/>
        <v>57</v>
      </c>
      <c r="B68" s="12">
        <v>3</v>
      </c>
      <c r="C68" s="27" t="s">
        <v>154</v>
      </c>
      <c r="D68" s="26" t="s">
        <v>110</v>
      </c>
      <c r="E68" s="27" t="s">
        <v>121</v>
      </c>
      <c r="F68" s="26" t="s">
        <v>122</v>
      </c>
      <c r="G68" s="28">
        <v>44561</v>
      </c>
      <c r="H68" s="27" t="s">
        <v>49</v>
      </c>
      <c r="I68" s="26" t="s">
        <v>140</v>
      </c>
      <c r="J68" s="26" t="s">
        <v>123</v>
      </c>
      <c r="K68" s="66" t="s">
        <v>124</v>
      </c>
      <c r="L68" s="40" t="s">
        <v>50</v>
      </c>
      <c r="M68" s="43">
        <v>5</v>
      </c>
      <c r="N68" s="51">
        <v>5</v>
      </c>
      <c r="O68" s="57">
        <v>5</v>
      </c>
      <c r="P68" s="57">
        <v>5</v>
      </c>
      <c r="Q68" s="57">
        <v>5</v>
      </c>
      <c r="R68" s="57">
        <v>5</v>
      </c>
    </row>
    <row r="69" spans="1:18" ht="74.25" customHeight="1" x14ac:dyDescent="0.2">
      <c r="A69" s="27">
        <f t="shared" si="0"/>
        <v>58</v>
      </c>
      <c r="B69" s="12">
        <v>3</v>
      </c>
      <c r="C69" s="27" t="s">
        <v>154</v>
      </c>
      <c r="D69" s="26" t="s">
        <v>110</v>
      </c>
      <c r="E69" s="27" t="s">
        <v>121</v>
      </c>
      <c r="F69" s="26" t="s">
        <v>299</v>
      </c>
      <c r="G69" s="28">
        <v>44561</v>
      </c>
      <c r="H69" s="27" t="s">
        <v>24</v>
      </c>
      <c r="I69" s="26" t="s">
        <v>300</v>
      </c>
      <c r="J69" s="26" t="s">
        <v>301</v>
      </c>
      <c r="K69" s="26" t="s">
        <v>302</v>
      </c>
      <c r="L69" s="40" t="s">
        <v>25</v>
      </c>
      <c r="M69" s="18">
        <v>1</v>
      </c>
      <c r="N69" s="46">
        <v>1</v>
      </c>
      <c r="O69" s="24">
        <v>0.25</v>
      </c>
      <c r="P69" s="24">
        <v>0.5</v>
      </c>
      <c r="Q69" s="24">
        <v>0.75</v>
      </c>
      <c r="R69" s="24">
        <v>1</v>
      </c>
    </row>
    <row r="70" spans="1:18" ht="77.25" customHeight="1" x14ac:dyDescent="0.2">
      <c r="A70" s="27">
        <f t="shared" si="0"/>
        <v>59</v>
      </c>
      <c r="B70" s="12">
        <v>3</v>
      </c>
      <c r="C70" s="27" t="s">
        <v>154</v>
      </c>
      <c r="D70" s="26" t="s">
        <v>110</v>
      </c>
      <c r="E70" s="27" t="s">
        <v>115</v>
      </c>
      <c r="F70" s="26" t="s">
        <v>303</v>
      </c>
      <c r="G70" s="28">
        <v>44561</v>
      </c>
      <c r="H70" s="27" t="s">
        <v>49</v>
      </c>
      <c r="I70" s="26" t="s">
        <v>304</v>
      </c>
      <c r="J70" s="26" t="s">
        <v>305</v>
      </c>
      <c r="K70" s="26" t="s">
        <v>306</v>
      </c>
      <c r="L70" s="40" t="s">
        <v>25</v>
      </c>
      <c r="M70" s="43" t="s">
        <v>44</v>
      </c>
      <c r="N70" s="46">
        <v>1</v>
      </c>
      <c r="O70" s="27" t="s">
        <v>44</v>
      </c>
      <c r="P70" s="24">
        <v>0.5</v>
      </c>
      <c r="Q70" s="27" t="s">
        <v>44</v>
      </c>
      <c r="R70" s="24">
        <v>1</v>
      </c>
    </row>
    <row r="71" spans="1:18" ht="90" customHeight="1" x14ac:dyDescent="0.2">
      <c r="A71" s="27">
        <f t="shared" si="0"/>
        <v>60</v>
      </c>
      <c r="B71" s="12">
        <v>3</v>
      </c>
      <c r="C71" s="27" t="s">
        <v>154</v>
      </c>
      <c r="D71" s="26" t="s">
        <v>110</v>
      </c>
      <c r="E71" s="27" t="s">
        <v>115</v>
      </c>
      <c r="F71" s="26" t="s">
        <v>307</v>
      </c>
      <c r="G71" s="28">
        <v>44561</v>
      </c>
      <c r="H71" s="27" t="s">
        <v>49</v>
      </c>
      <c r="I71" s="26" t="s">
        <v>308</v>
      </c>
      <c r="J71" s="26" t="s">
        <v>309</v>
      </c>
      <c r="K71" s="26" t="s">
        <v>310</v>
      </c>
      <c r="L71" s="40" t="s">
        <v>25</v>
      </c>
      <c r="M71" s="43" t="s">
        <v>44</v>
      </c>
      <c r="N71" s="46">
        <v>1</v>
      </c>
      <c r="O71" s="27" t="s">
        <v>44</v>
      </c>
      <c r="P71" s="24">
        <v>0.5</v>
      </c>
      <c r="Q71" s="27" t="s">
        <v>44</v>
      </c>
      <c r="R71" s="24">
        <v>1</v>
      </c>
    </row>
    <row r="72" spans="1:18" ht="132.75" customHeight="1" x14ac:dyDescent="0.2">
      <c r="A72" s="27">
        <f t="shared" si="0"/>
        <v>61</v>
      </c>
      <c r="B72" s="12">
        <v>3</v>
      </c>
      <c r="C72" s="27" t="s">
        <v>154</v>
      </c>
      <c r="D72" s="26" t="s">
        <v>110</v>
      </c>
      <c r="E72" s="27" t="s">
        <v>92</v>
      </c>
      <c r="F72" s="26" t="s">
        <v>363</v>
      </c>
      <c r="G72" s="28">
        <v>44561</v>
      </c>
      <c r="H72" s="27" t="s">
        <v>24</v>
      </c>
      <c r="I72" s="8" t="s">
        <v>345</v>
      </c>
      <c r="J72" s="26" t="s">
        <v>346</v>
      </c>
      <c r="K72" s="26" t="s">
        <v>347</v>
      </c>
      <c r="L72" s="41" t="s">
        <v>25</v>
      </c>
      <c r="M72" s="43" t="s">
        <v>44</v>
      </c>
      <c r="N72" s="52">
        <v>1</v>
      </c>
      <c r="O72" s="58">
        <v>1</v>
      </c>
      <c r="P72" s="58">
        <v>1</v>
      </c>
      <c r="Q72" s="58">
        <v>1</v>
      </c>
      <c r="R72" s="58">
        <v>1</v>
      </c>
    </row>
    <row r="73" spans="1:18" s="35" customFormat="1" ht="102" x14ac:dyDescent="0.25">
      <c r="A73" s="27">
        <f t="shared" si="0"/>
        <v>62</v>
      </c>
      <c r="B73" s="12">
        <v>3</v>
      </c>
      <c r="C73" s="27" t="s">
        <v>154</v>
      </c>
      <c r="D73" s="26" t="s">
        <v>110</v>
      </c>
      <c r="E73" s="27" t="s">
        <v>111</v>
      </c>
      <c r="F73" s="8" t="s">
        <v>348</v>
      </c>
      <c r="G73" s="28">
        <v>44561</v>
      </c>
      <c r="H73" s="13" t="s">
        <v>24</v>
      </c>
      <c r="I73" s="26" t="s">
        <v>349</v>
      </c>
      <c r="J73" s="26" t="s">
        <v>350</v>
      </c>
      <c r="K73" s="26" t="s">
        <v>351</v>
      </c>
      <c r="L73" s="42" t="s">
        <v>25</v>
      </c>
      <c r="M73" s="43" t="s">
        <v>44</v>
      </c>
      <c r="N73" s="45">
        <v>1</v>
      </c>
      <c r="O73" s="59">
        <v>1</v>
      </c>
      <c r="P73" s="59">
        <v>1</v>
      </c>
      <c r="Q73" s="59">
        <v>1</v>
      </c>
      <c r="R73" s="59">
        <v>1</v>
      </c>
    </row>
    <row r="74" spans="1:18" ht="80.25" customHeight="1" x14ac:dyDescent="0.2">
      <c r="A74" s="27">
        <f t="shared" si="0"/>
        <v>63</v>
      </c>
      <c r="B74" s="12">
        <v>3</v>
      </c>
      <c r="C74" s="12" t="s">
        <v>159</v>
      </c>
      <c r="D74" s="15" t="s">
        <v>141</v>
      </c>
      <c r="E74" s="12" t="s">
        <v>142</v>
      </c>
      <c r="F74" s="15" t="s">
        <v>312</v>
      </c>
      <c r="G74" s="30">
        <v>44560</v>
      </c>
      <c r="H74" s="12" t="s">
        <v>24</v>
      </c>
      <c r="I74" s="15" t="s">
        <v>313</v>
      </c>
      <c r="J74" s="15" t="s">
        <v>314</v>
      </c>
      <c r="K74" s="15" t="s">
        <v>315</v>
      </c>
      <c r="L74" s="39" t="s">
        <v>25</v>
      </c>
      <c r="M74" s="44"/>
      <c r="N74" s="53">
        <v>1</v>
      </c>
      <c r="O74" s="60">
        <v>0.2</v>
      </c>
      <c r="P74" s="60">
        <v>0.6</v>
      </c>
      <c r="Q74" s="60">
        <v>0.8</v>
      </c>
      <c r="R74" s="60">
        <v>1</v>
      </c>
    </row>
    <row r="75" spans="1:18" ht="74.25" customHeight="1" x14ac:dyDescent="0.2">
      <c r="A75" s="27">
        <f t="shared" si="0"/>
        <v>64</v>
      </c>
      <c r="B75" s="12">
        <v>3</v>
      </c>
      <c r="C75" s="12" t="s">
        <v>159</v>
      </c>
      <c r="D75" s="15" t="s">
        <v>141</v>
      </c>
      <c r="E75" s="12" t="s">
        <v>142</v>
      </c>
      <c r="F75" s="15" t="s">
        <v>316</v>
      </c>
      <c r="G75" s="30">
        <v>44560</v>
      </c>
      <c r="H75" s="12" t="s">
        <v>24</v>
      </c>
      <c r="I75" s="15" t="s">
        <v>317</v>
      </c>
      <c r="J75" s="15" t="s">
        <v>318</v>
      </c>
      <c r="K75" s="15" t="s">
        <v>319</v>
      </c>
      <c r="L75" s="39" t="s">
        <v>25</v>
      </c>
      <c r="M75" s="44"/>
      <c r="N75" s="53">
        <v>1</v>
      </c>
      <c r="O75" s="61">
        <v>0.2</v>
      </c>
      <c r="P75" s="61">
        <v>0.6</v>
      </c>
      <c r="Q75" s="61">
        <v>0.8</v>
      </c>
      <c r="R75" s="61">
        <v>1</v>
      </c>
    </row>
    <row r="76" spans="1:18" ht="55.5" customHeight="1" x14ac:dyDescent="0.2">
      <c r="A76" s="27">
        <f t="shared" si="0"/>
        <v>65</v>
      </c>
      <c r="B76" s="12">
        <v>3</v>
      </c>
      <c r="C76" s="12" t="s">
        <v>159</v>
      </c>
      <c r="D76" s="15" t="s">
        <v>141</v>
      </c>
      <c r="E76" s="12" t="s">
        <v>150</v>
      </c>
      <c r="F76" s="15" t="s">
        <v>320</v>
      </c>
      <c r="G76" s="30">
        <v>44560</v>
      </c>
      <c r="H76" s="12" t="s">
        <v>24</v>
      </c>
      <c r="I76" s="15" t="s">
        <v>321</v>
      </c>
      <c r="J76" s="15" t="s">
        <v>322</v>
      </c>
      <c r="K76" s="15" t="s">
        <v>323</v>
      </c>
      <c r="L76" s="16" t="s">
        <v>25</v>
      </c>
      <c r="M76" s="19"/>
      <c r="N76" s="47">
        <v>0.8</v>
      </c>
      <c r="O76" s="62"/>
      <c r="P76" s="17">
        <v>0.2</v>
      </c>
      <c r="Q76" s="17">
        <v>0.4</v>
      </c>
      <c r="R76" s="17">
        <v>0.8</v>
      </c>
    </row>
    <row r="77" spans="1:18" ht="105.75" customHeight="1" x14ac:dyDescent="0.2">
      <c r="A77" s="27">
        <f t="shared" si="0"/>
        <v>66</v>
      </c>
      <c r="B77" s="12">
        <v>3</v>
      </c>
      <c r="C77" s="12" t="s">
        <v>159</v>
      </c>
      <c r="D77" s="15" t="s">
        <v>141</v>
      </c>
      <c r="E77" s="12" t="s">
        <v>150</v>
      </c>
      <c r="F77" s="15" t="s">
        <v>355</v>
      </c>
      <c r="G77" s="30">
        <v>44346</v>
      </c>
      <c r="H77" s="12" t="s">
        <v>24</v>
      </c>
      <c r="I77" s="15" t="s">
        <v>356</v>
      </c>
      <c r="J77" s="15" t="s">
        <v>357</v>
      </c>
      <c r="K77" s="15" t="s">
        <v>358</v>
      </c>
      <c r="L77" s="16" t="s">
        <v>25</v>
      </c>
      <c r="M77" s="19">
        <v>1</v>
      </c>
      <c r="N77" s="47">
        <v>1</v>
      </c>
      <c r="O77" s="62"/>
      <c r="P77" s="17">
        <v>1</v>
      </c>
      <c r="Q77" s="17"/>
      <c r="R77" s="17"/>
    </row>
    <row r="78" spans="1:18" ht="41.25" customHeight="1" x14ac:dyDescent="0.2">
      <c r="A78" s="27">
        <f t="shared" ref="A78" si="1">1+A77</f>
        <v>67</v>
      </c>
      <c r="B78" s="12">
        <v>3</v>
      </c>
      <c r="C78" s="12" t="s">
        <v>159</v>
      </c>
      <c r="D78" s="15" t="s">
        <v>141</v>
      </c>
      <c r="E78" s="12" t="s">
        <v>150</v>
      </c>
      <c r="F78" s="15" t="s">
        <v>324</v>
      </c>
      <c r="G78" s="30">
        <v>44560</v>
      </c>
      <c r="H78" s="12" t="s">
        <v>24</v>
      </c>
      <c r="I78" s="15" t="s">
        <v>325</v>
      </c>
      <c r="J78" s="15" t="s">
        <v>326</v>
      </c>
      <c r="K78" s="15" t="s">
        <v>327</v>
      </c>
      <c r="L78" s="16" t="s">
        <v>25</v>
      </c>
      <c r="M78" s="19"/>
      <c r="N78" s="47">
        <v>0.9</v>
      </c>
      <c r="O78" s="62"/>
      <c r="P78" s="17">
        <v>0.2</v>
      </c>
      <c r="Q78" s="17">
        <v>0.5</v>
      </c>
      <c r="R78" s="17">
        <v>0.9</v>
      </c>
    </row>
    <row r="79" spans="1:18" ht="119.25" customHeight="1" x14ac:dyDescent="0.2">
      <c r="A79" s="27">
        <f t="shared" ref="A79:A82" si="2">1+A78</f>
        <v>68</v>
      </c>
      <c r="B79" s="12">
        <v>3</v>
      </c>
      <c r="C79" s="12" t="s">
        <v>159</v>
      </c>
      <c r="D79" s="15" t="s">
        <v>141</v>
      </c>
      <c r="E79" s="12" t="s">
        <v>151</v>
      </c>
      <c r="F79" s="15" t="s">
        <v>328</v>
      </c>
      <c r="G79" s="30">
        <v>44560</v>
      </c>
      <c r="H79" s="12" t="s">
        <v>24</v>
      </c>
      <c r="I79" s="15" t="s">
        <v>329</v>
      </c>
      <c r="J79" s="15" t="s">
        <v>330</v>
      </c>
      <c r="K79" s="15" t="s">
        <v>152</v>
      </c>
      <c r="L79" s="16" t="s">
        <v>25</v>
      </c>
      <c r="M79" s="19"/>
      <c r="N79" s="47">
        <v>1</v>
      </c>
      <c r="O79" s="17">
        <v>0.2</v>
      </c>
      <c r="P79" s="17">
        <v>0.5</v>
      </c>
      <c r="Q79" s="17">
        <v>0.8</v>
      </c>
      <c r="R79" s="17">
        <v>1</v>
      </c>
    </row>
    <row r="80" spans="1:18" ht="102" x14ac:dyDescent="0.2">
      <c r="A80" s="27">
        <f t="shared" si="2"/>
        <v>69</v>
      </c>
      <c r="B80" s="12">
        <v>3</v>
      </c>
      <c r="C80" s="12" t="s">
        <v>159</v>
      </c>
      <c r="D80" s="15" t="s">
        <v>141</v>
      </c>
      <c r="E80" s="12" t="s">
        <v>151</v>
      </c>
      <c r="F80" s="15" t="s">
        <v>338</v>
      </c>
      <c r="G80" s="30">
        <v>44560</v>
      </c>
      <c r="H80" s="27" t="s">
        <v>24</v>
      </c>
      <c r="I80" s="15" t="s">
        <v>331</v>
      </c>
      <c r="J80" s="15" t="s">
        <v>332</v>
      </c>
      <c r="K80" s="26" t="s">
        <v>362</v>
      </c>
      <c r="L80" s="16" t="s">
        <v>25</v>
      </c>
      <c r="M80" s="19"/>
      <c r="N80" s="46">
        <v>0.9</v>
      </c>
      <c r="O80" s="24">
        <v>0.9</v>
      </c>
      <c r="P80" s="24">
        <v>0.9</v>
      </c>
      <c r="Q80" s="24">
        <v>0.9</v>
      </c>
      <c r="R80" s="24">
        <v>0.9</v>
      </c>
    </row>
    <row r="81" spans="1:18" ht="89.25" x14ac:dyDescent="0.2">
      <c r="A81" s="27">
        <f t="shared" si="2"/>
        <v>70</v>
      </c>
      <c r="B81" s="12">
        <v>3</v>
      </c>
      <c r="C81" s="12" t="s">
        <v>159</v>
      </c>
      <c r="D81" s="15" t="s">
        <v>141</v>
      </c>
      <c r="E81" s="12" t="s">
        <v>146</v>
      </c>
      <c r="F81" s="15" t="s">
        <v>147</v>
      </c>
      <c r="G81" s="30">
        <v>44560</v>
      </c>
      <c r="H81" s="12" t="s">
        <v>24</v>
      </c>
      <c r="I81" s="15" t="s">
        <v>148</v>
      </c>
      <c r="J81" s="15" t="s">
        <v>333</v>
      </c>
      <c r="K81" s="15" t="s">
        <v>149</v>
      </c>
      <c r="L81" s="16" t="s">
        <v>25</v>
      </c>
      <c r="M81" s="19"/>
      <c r="N81" s="47">
        <v>1</v>
      </c>
      <c r="O81" s="17">
        <v>0.5</v>
      </c>
      <c r="P81" s="17"/>
      <c r="Q81" s="17">
        <v>1</v>
      </c>
      <c r="R81" s="17"/>
    </row>
    <row r="82" spans="1:18" ht="117" customHeight="1" x14ac:dyDescent="0.2">
      <c r="A82" s="27">
        <f t="shared" si="2"/>
        <v>71</v>
      </c>
      <c r="B82" s="12">
        <v>3</v>
      </c>
      <c r="C82" s="12" t="s">
        <v>159</v>
      </c>
      <c r="D82" s="15" t="s">
        <v>141</v>
      </c>
      <c r="E82" s="12" t="s">
        <v>143</v>
      </c>
      <c r="F82" s="15" t="s">
        <v>144</v>
      </c>
      <c r="G82" s="30">
        <v>44469</v>
      </c>
      <c r="H82" s="12" t="s">
        <v>24</v>
      </c>
      <c r="I82" s="15" t="s">
        <v>145</v>
      </c>
      <c r="J82" s="15" t="s">
        <v>334</v>
      </c>
      <c r="K82" s="15" t="s">
        <v>335</v>
      </c>
      <c r="L82" s="16" t="s">
        <v>25</v>
      </c>
      <c r="M82" s="19"/>
      <c r="N82" s="47">
        <v>1</v>
      </c>
      <c r="O82" s="63"/>
      <c r="P82" s="55">
        <v>0.4</v>
      </c>
      <c r="Q82" s="55">
        <v>0.8</v>
      </c>
      <c r="R82" s="60">
        <v>1</v>
      </c>
    </row>
  </sheetData>
  <mergeCells count="38">
    <mergeCell ref="F50:F51"/>
    <mergeCell ref="F52:F53"/>
    <mergeCell ref="F57:F58"/>
    <mergeCell ref="J27:J28"/>
    <mergeCell ref="E27:E28"/>
    <mergeCell ref="F27:F28"/>
    <mergeCell ref="I27:I28"/>
    <mergeCell ref="G27:G28"/>
    <mergeCell ref="O1:R1"/>
    <mergeCell ref="O2:R2"/>
    <mergeCell ref="O3:R3"/>
    <mergeCell ref="O4:R4"/>
    <mergeCell ref="O5:R5"/>
    <mergeCell ref="D1:N5"/>
    <mergeCell ref="A1:C5"/>
    <mergeCell ref="G10:G11"/>
    <mergeCell ref="H10:H11"/>
    <mergeCell ref="I10:I11"/>
    <mergeCell ref="B10:B11"/>
    <mergeCell ref="C10:C11"/>
    <mergeCell ref="D10:D11"/>
    <mergeCell ref="E10:E11"/>
    <mergeCell ref="F10:F11"/>
    <mergeCell ref="J10:J11"/>
    <mergeCell ref="K10:K11"/>
    <mergeCell ref="L10:L11"/>
    <mergeCell ref="A6:R6"/>
    <mergeCell ref="A7:R7"/>
    <mergeCell ref="A8:R8"/>
    <mergeCell ref="F24:F25"/>
    <mergeCell ref="M10:M11"/>
    <mergeCell ref="N10:N11"/>
    <mergeCell ref="O10:R10"/>
    <mergeCell ref="A9:A11"/>
    <mergeCell ref="B9:C9"/>
    <mergeCell ref="D9:G9"/>
    <mergeCell ref="H9:L9"/>
    <mergeCell ref="M9:R9"/>
  </mergeCells>
  <phoneticPr fontId="25" type="noConversion"/>
  <dataValidations count="2">
    <dataValidation type="list" allowBlank="1" showInputMessage="1" showErrorMessage="1" sqref="WSS31:WSS32 GG31:GG32 QC31:QC32 ZY31:ZY32 AJU31:AJU32 ATQ31:ATQ32 BDM31:BDM32 BNI31:BNI32 BXE31:BXE32 CHA31:CHA32 CQW31:CQW32 DAS31:DAS32 DKO31:DKO32 DUK31:DUK32 EEG31:EEG32 EOC31:EOC32 EXY31:EXY32 FHU31:FHU32 FRQ31:FRQ32 GBM31:GBM32 GLI31:GLI32 GVE31:GVE32 HFA31:HFA32 HOW31:HOW32 HYS31:HYS32 IIO31:IIO32 ISK31:ISK32 JCG31:JCG32 JMC31:JMC32 JVY31:JVY32 KFU31:KFU32 KPQ31:KPQ32 KZM31:KZM32 LJI31:LJI32 LTE31:LTE32 MDA31:MDA32 MMW31:MMW32 MWS31:MWS32 NGO31:NGO32 NQK31:NQK32 OAG31:OAG32 OKC31:OKC32 OTY31:OTY32 PDU31:PDU32 PNQ31:PNQ32 PXM31:PXM32 QHI31:QHI32 QRE31:QRE32 RBA31:RBA32 RKW31:RKW32 RUS31:RUS32 SEO31:SEO32 SOK31:SOK32 SYG31:SYG32 TIC31:TIC32 TRY31:TRY32 UBU31:UBU32 ULQ31:ULQ32 UVM31:UVM32 VFI31:VFI32 VPE31:VPE32 VZA31:VZA32 WIW31:WIW32 H42" xr:uid="{00000000-0002-0000-0000-000000000000}">
      <formula1>#REF!</formula1>
    </dataValidation>
    <dataValidation type="list" allowBlank="1" showInputMessage="1" showErrorMessage="1" sqref="H50:H55 WSS43 GG43 QC43 ZY43 AJU43 ATQ43 BDM43 BNI43 BXE43 CHA43 CQW43 DAS43 DKO43 DUK43 EEG43 EOC43 EXY43 FHU43 FRQ43 GBM43 GLI43 GVE43 HFA43 HOW43 HYS43 IIO43 ISK43 JCG43 JMC43 JVY43 KFU43 KPQ43 KZM43 LJI43 LTE43 MDA43 MMW43 MWS43 NGO43 NQK43 OAG43 OKC43 OTY43 PDU43 PNQ43 PXM43 QHI43 QRE43 RBA43 RKW43 RUS43 SEO43 SOK43 SYG43 TIC43 TRY43 UBU43 ULQ43 UVM43 VFI43 VPE43 VZA43 WIW43" xr:uid="{00000000-0002-0000-0000-000001000000}">
      <formula1>#REF!</formula1>
    </dataValidation>
  </dataValidations>
  <printOptions horizontalCentered="1"/>
  <pageMargins left="0.15748031496062992" right="0.19685039370078741" top="0.39370078740157483" bottom="0.39370078740157483" header="0.51181102362204722" footer="0.51181102362204722"/>
  <pageSetup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 2021 consolidado</vt:lpstr>
      <vt:lpstr>'PA 2021 consolidado'!Títulos_a_imprimir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dc:title>
  <dc:creator>CASA</dc:creator>
  <cp:lastModifiedBy>CASA</cp:lastModifiedBy>
  <cp:lastPrinted>2021-03-18T20:49:12Z</cp:lastPrinted>
  <dcterms:created xsi:type="dcterms:W3CDTF">2020-03-24T14:19:37Z</dcterms:created>
  <dcterms:modified xsi:type="dcterms:W3CDTF">2021-03-18T20:51:43Z</dcterms:modified>
</cp:coreProperties>
</file>